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3"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Vivobook\Downloads\"/>
    </mc:Choice>
  </mc:AlternateContent>
  <xr:revisionPtr revIDLastSave="0" documentId="13_ncr:1_{9E702467-D31B-47DD-992B-D8584DD66A2F}" xr6:coauthVersionLast="47" xr6:coauthVersionMax="47" xr10:uidLastSave="{00000000-0000-0000-0000-000000000000}"/>
  <bookViews>
    <workbookView xWindow="-38520" yWindow="-120" windowWidth="38640" windowHeight="15720" tabRatio="829" xr2:uid="{00000000-000D-0000-FFFF-FFFF00000000}"/>
  </bookViews>
  <sheets>
    <sheet name="Caracterización" sheetId="13" r:id="rId1"/>
    <sheet name="Perfil del Proyecto" sheetId="2" r:id="rId2"/>
    <sheet name="Plan de Trabajo" sheetId="3" r:id="rId3"/>
    <sheet name="Equipo de trabajo" sheetId="4" r:id="rId4"/>
    <sheet name="PF Obsoleta" sheetId="5" state="hidden" r:id="rId5"/>
    <sheet name="Plan Financiero" sheetId="6" r:id="rId6"/>
    <sheet name="Planeación Financiera v2" sheetId="7" state="hidden" r:id="rId7"/>
    <sheet name="Modelo PTO Impresión" sheetId="8" state="hidden" r:id="rId8"/>
    <sheet name="Indicadores" sheetId="9" r:id="rId9"/>
    <sheet name="Matriz de Riesgos" sheetId="10" r:id="rId10"/>
    <sheet name="Convenciones" sheetId="11" state="hidden" r:id="rId11"/>
    <sheet name="Datos" sheetId="12" state="hidden" r:id="rId12"/>
  </sheets>
  <definedNames>
    <definedName name="_xlnm._FilterDatabase" localSheetId="5" hidden="1">'Plan Financiero'!$A$2:$P$162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6" roundtripDataChecksum="ZvtX6ZrRqyaIFidtXt8eeVQNNa2nSu+8WlXkC1ROe8Q="/>
    </ext>
  </extLst>
</workbook>
</file>

<file path=xl/calcChain.xml><?xml version="1.0" encoding="utf-8"?>
<calcChain xmlns="http://schemas.openxmlformats.org/spreadsheetml/2006/main">
  <c r="J174" i="6" l="1"/>
  <c r="L176" i="6"/>
  <c r="L177" i="6"/>
  <c r="O66" i="6"/>
  <c r="H61" i="6"/>
  <c r="H62" i="6"/>
  <c r="H63" i="6"/>
  <c r="O63" i="6" s="1"/>
  <c r="H64" i="6"/>
  <c r="O64" i="6" s="1"/>
  <c r="H65" i="6"/>
  <c r="O65" i="6" s="1"/>
  <c r="H66" i="6"/>
  <c r="H67" i="6"/>
  <c r="O67" i="6" s="1"/>
  <c r="H35" i="6"/>
  <c r="H36" i="6"/>
  <c r="H37" i="6"/>
  <c r="H38" i="6"/>
  <c r="H39" i="6"/>
  <c r="H40" i="6"/>
  <c r="J176" i="6"/>
  <c r="L179" i="6"/>
  <c r="L178" i="6"/>
  <c r="L175" i="6"/>
  <c r="L174" i="6"/>
  <c r="L173" i="6"/>
  <c r="L172" i="6"/>
  <c r="L171" i="6"/>
  <c r="L170" i="6"/>
  <c r="J8" i="10" l="1"/>
  <c r="L8" i="10" s="1"/>
  <c r="G10" i="10"/>
  <c r="I11" i="10"/>
  <c r="J179" i="6"/>
  <c r="J178" i="6"/>
  <c r="J175" i="6"/>
  <c r="H70" i="6" l="1"/>
  <c r="O70" i="6" s="1"/>
  <c r="J19" i="10"/>
  <c r="L19" i="10" s="1"/>
  <c r="I19" i="10"/>
  <c r="G19" i="10"/>
  <c r="J18" i="10"/>
  <c r="L18" i="10" s="1"/>
  <c r="I18" i="10"/>
  <c r="G18" i="10"/>
  <c r="J17" i="10"/>
  <c r="L17" i="10" s="1"/>
  <c r="I17" i="10"/>
  <c r="G17" i="10"/>
  <c r="J16" i="10"/>
  <c r="L16" i="10" s="1"/>
  <c r="I16" i="10"/>
  <c r="G16" i="10"/>
  <c r="L15" i="10"/>
  <c r="J15" i="10"/>
  <c r="I15" i="10"/>
  <c r="G15" i="10"/>
  <c r="J14" i="10"/>
  <c r="L14" i="10" s="1"/>
  <c r="I14" i="10"/>
  <c r="G14" i="10"/>
  <c r="J13" i="10"/>
  <c r="L13" i="10" s="1"/>
  <c r="I13" i="10"/>
  <c r="G13" i="10"/>
  <c r="J12" i="10"/>
  <c r="L12" i="10" s="1"/>
  <c r="I12" i="10"/>
  <c r="G12" i="10"/>
  <c r="J11" i="10"/>
  <c r="G11" i="10"/>
  <c r="J10" i="10"/>
  <c r="I10" i="10"/>
  <c r="J9" i="10"/>
  <c r="I9" i="10"/>
  <c r="G9" i="10"/>
  <c r="I8" i="10"/>
  <c r="G8" i="10"/>
  <c r="D58" i="9"/>
  <c r="B58" i="9"/>
  <c r="B50" i="9"/>
  <c r="D22" i="9"/>
  <c r="B22" i="9"/>
  <c r="M125" i="8"/>
  <c r="M124" i="8"/>
  <c r="M123" i="8"/>
  <c r="M122" i="8"/>
  <c r="M121" i="8"/>
  <c r="M120" i="8"/>
  <c r="M119" i="8"/>
  <c r="M118" i="8"/>
  <c r="J117" i="8"/>
  <c r="M117" i="8" s="1"/>
  <c r="I117" i="8"/>
  <c r="G117" i="8"/>
  <c r="M116" i="8"/>
  <c r="M115" i="8"/>
  <c r="M114" i="8"/>
  <c r="M113" i="8"/>
  <c r="M112" i="8"/>
  <c r="M111" i="8"/>
  <c r="M110" i="8"/>
  <c r="M109" i="8"/>
  <c r="J108" i="8"/>
  <c r="M108" i="8" s="1"/>
  <c r="I108" i="8"/>
  <c r="G108" i="8"/>
  <c r="G107" i="8"/>
  <c r="I107" i="8" s="1"/>
  <c r="G106" i="8"/>
  <c r="I106" i="8" s="1"/>
  <c r="M105" i="8"/>
  <c r="M104" i="8"/>
  <c r="M103" i="8"/>
  <c r="M102" i="8"/>
  <c r="M101" i="8"/>
  <c r="J100" i="8"/>
  <c r="I100" i="8"/>
  <c r="G100" i="8"/>
  <c r="M99" i="8"/>
  <c r="M98" i="8"/>
  <c r="M97" i="8"/>
  <c r="M96" i="8"/>
  <c r="M95" i="8"/>
  <c r="J94" i="8"/>
  <c r="I94" i="8"/>
  <c r="G94" i="8"/>
  <c r="M93" i="8"/>
  <c r="M92" i="8"/>
  <c r="M91" i="8"/>
  <c r="M90" i="8"/>
  <c r="M89" i="8"/>
  <c r="J88" i="8"/>
  <c r="M88" i="8" s="1"/>
  <c r="I88" i="8"/>
  <c r="G88" i="8"/>
  <c r="M87" i="8"/>
  <c r="M86" i="8"/>
  <c r="M85" i="8"/>
  <c r="M84" i="8"/>
  <c r="M83" i="8"/>
  <c r="M82" i="8"/>
  <c r="J82" i="8"/>
  <c r="I82" i="8"/>
  <c r="G82" i="8"/>
  <c r="M81" i="8"/>
  <c r="M80" i="8"/>
  <c r="M79" i="8"/>
  <c r="M78" i="8"/>
  <c r="M77" i="8"/>
  <c r="J76" i="8"/>
  <c r="I76" i="8"/>
  <c r="G76" i="8"/>
  <c r="M75" i="8"/>
  <c r="M74" i="8"/>
  <c r="M73" i="8"/>
  <c r="M72" i="8"/>
  <c r="M71" i="8"/>
  <c r="J70" i="8"/>
  <c r="I70" i="8"/>
  <c r="G70" i="8"/>
  <c r="M69" i="8"/>
  <c r="M68" i="8"/>
  <c r="M67" i="8"/>
  <c r="M66" i="8"/>
  <c r="M65" i="8"/>
  <c r="J64" i="8"/>
  <c r="I64" i="8"/>
  <c r="M64" i="8" s="1"/>
  <c r="G64" i="8"/>
  <c r="M63" i="8"/>
  <c r="M62" i="8"/>
  <c r="M61" i="8"/>
  <c r="M60" i="8"/>
  <c r="M59" i="8"/>
  <c r="J58" i="8"/>
  <c r="I58" i="8"/>
  <c r="M58" i="8" s="1"/>
  <c r="G58" i="8"/>
  <c r="M57" i="8"/>
  <c r="M56" i="8"/>
  <c r="M55" i="8"/>
  <c r="M54" i="8"/>
  <c r="M53" i="8"/>
  <c r="J52" i="8"/>
  <c r="I52" i="8"/>
  <c r="G52" i="8"/>
  <c r="M51" i="8"/>
  <c r="M50" i="8"/>
  <c r="M49" i="8"/>
  <c r="M48" i="8"/>
  <c r="M47" i="8"/>
  <c r="J46" i="8"/>
  <c r="I46" i="8"/>
  <c r="G46" i="8"/>
  <c r="M45" i="8"/>
  <c r="M44" i="8"/>
  <c r="M43" i="8"/>
  <c r="M42" i="8"/>
  <c r="M41" i="8"/>
  <c r="J40" i="8"/>
  <c r="M40" i="8" s="1"/>
  <c r="I40" i="8"/>
  <c r="G40" i="8"/>
  <c r="M39" i="8"/>
  <c r="M38" i="8"/>
  <c r="M37" i="8"/>
  <c r="M36" i="8"/>
  <c r="M35" i="8"/>
  <c r="M34" i="8"/>
  <c r="J34" i="8"/>
  <c r="I34" i="8"/>
  <c r="G34" i="8"/>
  <c r="M33" i="8"/>
  <c r="M32" i="8"/>
  <c r="M31" i="8"/>
  <c r="M30" i="8"/>
  <c r="M29" i="8"/>
  <c r="J28" i="8"/>
  <c r="I28" i="8"/>
  <c r="G28" i="8"/>
  <c r="M27" i="8"/>
  <c r="M26" i="8"/>
  <c r="M25" i="8"/>
  <c r="M24" i="8"/>
  <c r="M23" i="8"/>
  <c r="J22" i="8"/>
  <c r="I22" i="8"/>
  <c r="G22" i="8"/>
  <c r="M20" i="8"/>
  <c r="M19" i="8"/>
  <c r="M18" i="8"/>
  <c r="M17" i="8"/>
  <c r="M16" i="8"/>
  <c r="M15" i="8"/>
  <c r="M14" i="8"/>
  <c r="M13" i="8"/>
  <c r="J12" i="8"/>
  <c r="I12" i="8"/>
  <c r="G12" i="8"/>
  <c r="M12" i="8" s="1"/>
  <c r="M11" i="8"/>
  <c r="M10" i="8"/>
  <c r="M9" i="8"/>
  <c r="M8" i="8"/>
  <c r="M7" i="8"/>
  <c r="M6" i="8"/>
  <c r="M5" i="8"/>
  <c r="M4" i="8"/>
  <c r="J3" i="8"/>
  <c r="I3" i="8"/>
  <c r="G3" i="8"/>
  <c r="G125" i="7"/>
  <c r="M125" i="7" s="1"/>
  <c r="G124" i="7"/>
  <c r="M124" i="7" s="1"/>
  <c r="G123" i="7"/>
  <c r="M123" i="7" s="1"/>
  <c r="G122" i="7"/>
  <c r="M122" i="7" s="1"/>
  <c r="G121" i="7"/>
  <c r="M121" i="7" s="1"/>
  <c r="M120" i="7"/>
  <c r="G120" i="7"/>
  <c r="G119" i="7"/>
  <c r="M119" i="7" s="1"/>
  <c r="G118" i="7"/>
  <c r="M118" i="7" s="1"/>
  <c r="J117" i="7"/>
  <c r="I117" i="7"/>
  <c r="M116" i="7"/>
  <c r="G116" i="7"/>
  <c r="G115" i="7"/>
  <c r="M115" i="7" s="1"/>
  <c r="G114" i="7"/>
  <c r="M114" i="7" s="1"/>
  <c r="G113" i="7"/>
  <c r="M113" i="7" s="1"/>
  <c r="G112" i="7"/>
  <c r="M112" i="7" s="1"/>
  <c r="G111" i="7"/>
  <c r="M111" i="7" s="1"/>
  <c r="M110" i="7"/>
  <c r="G110" i="7"/>
  <c r="J109" i="7"/>
  <c r="I109" i="7"/>
  <c r="I108" i="7" s="1"/>
  <c r="F109" i="7"/>
  <c r="G109" i="7" s="1"/>
  <c r="J108" i="7"/>
  <c r="G107" i="7"/>
  <c r="I107" i="7" s="1"/>
  <c r="G106" i="7"/>
  <c r="I106" i="7" s="1"/>
  <c r="J106" i="7" s="1"/>
  <c r="G105" i="7"/>
  <c r="M105" i="7" s="1"/>
  <c r="G104" i="7"/>
  <c r="M104" i="7" s="1"/>
  <c r="M103" i="7"/>
  <c r="G103" i="7"/>
  <c r="M102" i="7"/>
  <c r="G102" i="7"/>
  <c r="G101" i="7"/>
  <c r="M101" i="7" s="1"/>
  <c r="J100" i="7"/>
  <c r="I100" i="7"/>
  <c r="G100" i="7"/>
  <c r="M100" i="7" s="1"/>
  <c r="G99" i="7"/>
  <c r="M99" i="7" s="1"/>
  <c r="G98" i="7"/>
  <c r="M98" i="7" s="1"/>
  <c r="G97" i="7"/>
  <c r="M97" i="7" s="1"/>
  <c r="G96" i="7"/>
  <c r="M96" i="7" s="1"/>
  <c r="G95" i="7"/>
  <c r="J94" i="7"/>
  <c r="M93" i="7"/>
  <c r="G93" i="7"/>
  <c r="G92" i="7"/>
  <c r="M92" i="7" s="1"/>
  <c r="G91" i="7"/>
  <c r="M91" i="7" s="1"/>
  <c r="G90" i="7"/>
  <c r="M90" i="7" s="1"/>
  <c r="I89" i="7"/>
  <c r="I88" i="7" s="1"/>
  <c r="G89" i="7"/>
  <c r="J88" i="7"/>
  <c r="G87" i="7"/>
  <c r="M87" i="7" s="1"/>
  <c r="G86" i="7"/>
  <c r="M86" i="7" s="1"/>
  <c r="G85" i="7"/>
  <c r="M85" i="7" s="1"/>
  <c r="G84" i="7"/>
  <c r="M84" i="7" s="1"/>
  <c r="G83" i="7"/>
  <c r="J82" i="7"/>
  <c r="G81" i="7"/>
  <c r="M81" i="7" s="1"/>
  <c r="G80" i="7"/>
  <c r="M80" i="7" s="1"/>
  <c r="G79" i="7"/>
  <c r="M79" i="7" s="1"/>
  <c r="G78" i="7"/>
  <c r="M78" i="7" s="1"/>
  <c r="G77" i="7"/>
  <c r="J76" i="7"/>
  <c r="G75" i="7"/>
  <c r="M75" i="7" s="1"/>
  <c r="M74" i="7"/>
  <c r="G74" i="7"/>
  <c r="M73" i="7"/>
  <c r="G73" i="7"/>
  <c r="M72" i="7"/>
  <c r="G72" i="7"/>
  <c r="G71" i="7"/>
  <c r="J70" i="7"/>
  <c r="G70" i="7"/>
  <c r="G69" i="7"/>
  <c r="M69" i="7" s="1"/>
  <c r="G68" i="7"/>
  <c r="M68" i="7" s="1"/>
  <c r="G67" i="7"/>
  <c r="M67" i="7" s="1"/>
  <c r="G66" i="7"/>
  <c r="M66" i="7" s="1"/>
  <c r="G65" i="7"/>
  <c r="J64" i="7"/>
  <c r="M63" i="7"/>
  <c r="G63" i="7"/>
  <c r="G62" i="7"/>
  <c r="M62" i="7" s="1"/>
  <c r="G61" i="7"/>
  <c r="M61" i="7" s="1"/>
  <c r="G60" i="7"/>
  <c r="M60" i="7" s="1"/>
  <c r="G59" i="7"/>
  <c r="G58" i="7" s="1"/>
  <c r="M58" i="7" s="1"/>
  <c r="J58" i="7"/>
  <c r="I58" i="7"/>
  <c r="G57" i="7"/>
  <c r="M57" i="7" s="1"/>
  <c r="G56" i="7"/>
  <c r="M56" i="7" s="1"/>
  <c r="G55" i="7"/>
  <c r="M55" i="7" s="1"/>
  <c r="G54" i="7"/>
  <c r="G53" i="7"/>
  <c r="M53" i="7" s="1"/>
  <c r="J52" i="7"/>
  <c r="I52" i="7"/>
  <c r="J51" i="7"/>
  <c r="M51" i="7" s="1"/>
  <c r="G51" i="7"/>
  <c r="J50" i="7"/>
  <c r="M50" i="7" s="1"/>
  <c r="G50" i="7"/>
  <c r="G49" i="7"/>
  <c r="G48" i="7"/>
  <c r="G47" i="7"/>
  <c r="J47" i="7" s="1"/>
  <c r="M47" i="7" s="1"/>
  <c r="I46" i="7"/>
  <c r="I45" i="7"/>
  <c r="M45" i="7" s="1"/>
  <c r="G45" i="7"/>
  <c r="M44" i="7"/>
  <c r="M43" i="7"/>
  <c r="M42" i="7"/>
  <c r="G41" i="7"/>
  <c r="G40" i="7" s="1"/>
  <c r="F41" i="7"/>
  <c r="J40" i="7"/>
  <c r="G39" i="7"/>
  <c r="M39" i="7" s="1"/>
  <c r="M38" i="7"/>
  <c r="G38" i="7"/>
  <c r="M37" i="7"/>
  <c r="G37" i="7"/>
  <c r="G36" i="7"/>
  <c r="M36" i="7" s="1"/>
  <c r="G35" i="7"/>
  <c r="J34" i="7"/>
  <c r="I34" i="7"/>
  <c r="G33" i="7"/>
  <c r="M33" i="7" s="1"/>
  <c r="M32" i="7"/>
  <c r="G32" i="7"/>
  <c r="M31" i="7"/>
  <c r="G31" i="7"/>
  <c r="G30" i="7"/>
  <c r="M30" i="7" s="1"/>
  <c r="G29" i="7"/>
  <c r="G28" i="7" s="1"/>
  <c r="J28" i="7"/>
  <c r="G27" i="7"/>
  <c r="G26" i="7"/>
  <c r="G25" i="7"/>
  <c r="G24" i="7"/>
  <c r="G23" i="7"/>
  <c r="G22" i="7" s="1"/>
  <c r="M20" i="7"/>
  <c r="I20" i="7"/>
  <c r="G20" i="7"/>
  <c r="I19" i="7"/>
  <c r="G19" i="7"/>
  <c r="M19" i="7" s="1"/>
  <c r="I18" i="7"/>
  <c r="G18" i="7"/>
  <c r="M18" i="7" s="1"/>
  <c r="I17" i="7"/>
  <c r="G17" i="7"/>
  <c r="M16" i="7"/>
  <c r="G16" i="7"/>
  <c r="I15" i="7"/>
  <c r="M15" i="7" s="1"/>
  <c r="G15" i="7"/>
  <c r="G14" i="7"/>
  <c r="I14" i="7" s="1"/>
  <c r="M14" i="7" s="1"/>
  <c r="G13" i="7"/>
  <c r="M13" i="7" s="1"/>
  <c r="J12" i="7"/>
  <c r="G11" i="7"/>
  <c r="M11" i="7" s="1"/>
  <c r="G10" i="7"/>
  <c r="G9" i="7"/>
  <c r="G8" i="7"/>
  <c r="G7" i="7"/>
  <c r="M7" i="7" s="1"/>
  <c r="G6" i="7"/>
  <c r="G5" i="7"/>
  <c r="G4" i="7"/>
  <c r="H161" i="6"/>
  <c r="O161" i="6" s="1"/>
  <c r="H160" i="6"/>
  <c r="O160" i="6" s="1"/>
  <c r="H159" i="6"/>
  <c r="O159" i="6" s="1"/>
  <c r="H158" i="6"/>
  <c r="O158" i="6" s="1"/>
  <c r="H157" i="6"/>
  <c r="O157" i="6" s="1"/>
  <c r="H156" i="6"/>
  <c r="O156" i="6" s="1"/>
  <c r="H155" i="6"/>
  <c r="O155" i="6" s="1"/>
  <c r="H154" i="6"/>
  <c r="O154" i="6" s="1"/>
  <c r="H153" i="6"/>
  <c r="O153" i="6" s="1"/>
  <c r="H152" i="6"/>
  <c r="O152" i="6" s="1"/>
  <c r="H151" i="6"/>
  <c r="O151" i="6" s="1"/>
  <c r="H150" i="6"/>
  <c r="O150" i="6" s="1"/>
  <c r="H149" i="6"/>
  <c r="O149" i="6" s="1"/>
  <c r="H148" i="6"/>
  <c r="O148" i="6" s="1"/>
  <c r="H147" i="6"/>
  <c r="O147" i="6" s="1"/>
  <c r="H146" i="6"/>
  <c r="O146" i="6" s="1"/>
  <c r="H145" i="6"/>
  <c r="O145" i="6" s="1"/>
  <c r="H144" i="6"/>
  <c r="O144" i="6" s="1"/>
  <c r="H143" i="6"/>
  <c r="O143" i="6" s="1"/>
  <c r="H142" i="6"/>
  <c r="O142" i="6" s="1"/>
  <c r="H141" i="6"/>
  <c r="O141" i="6" s="1"/>
  <c r="H140" i="6"/>
  <c r="O140" i="6" s="1"/>
  <c r="H139" i="6"/>
  <c r="O139" i="6" s="1"/>
  <c r="H138" i="6"/>
  <c r="O138" i="6" s="1"/>
  <c r="H137" i="6"/>
  <c r="O137" i="6" s="1"/>
  <c r="H136" i="6"/>
  <c r="O136" i="6" s="1"/>
  <c r="H135" i="6"/>
  <c r="O135" i="6" s="1"/>
  <c r="H134" i="6"/>
  <c r="O134" i="6" s="1"/>
  <c r="H133" i="6"/>
  <c r="O133" i="6" s="1"/>
  <c r="H132" i="6"/>
  <c r="O132" i="6" s="1"/>
  <c r="H131" i="6"/>
  <c r="O131" i="6" s="1"/>
  <c r="H130" i="6"/>
  <c r="O130" i="6" s="1"/>
  <c r="H129" i="6"/>
  <c r="O129" i="6" s="1"/>
  <c r="H128" i="6"/>
  <c r="O128" i="6" s="1"/>
  <c r="H127" i="6"/>
  <c r="O127" i="6" s="1"/>
  <c r="H126" i="6"/>
  <c r="O126" i="6" s="1"/>
  <c r="H125" i="6"/>
  <c r="O125" i="6" s="1"/>
  <c r="H124" i="6"/>
  <c r="O124" i="6" s="1"/>
  <c r="H123" i="6"/>
  <c r="O123" i="6" s="1"/>
  <c r="H122" i="6"/>
  <c r="O122" i="6" s="1"/>
  <c r="H121" i="6"/>
  <c r="O121" i="6" s="1"/>
  <c r="H120" i="6"/>
  <c r="O120" i="6" s="1"/>
  <c r="H119" i="6"/>
  <c r="O119" i="6" s="1"/>
  <c r="H118" i="6"/>
  <c r="O118" i="6" s="1"/>
  <c r="H117" i="6"/>
  <c r="O117" i="6" s="1"/>
  <c r="H116" i="6"/>
  <c r="O116" i="6" s="1"/>
  <c r="H115" i="6"/>
  <c r="O115" i="6" s="1"/>
  <c r="H114" i="6"/>
  <c r="O114" i="6" s="1"/>
  <c r="H113" i="6"/>
  <c r="O113" i="6" s="1"/>
  <c r="H112" i="6"/>
  <c r="O112" i="6" s="1"/>
  <c r="H111" i="6"/>
  <c r="O111" i="6" s="1"/>
  <c r="H110" i="6"/>
  <c r="O110" i="6" s="1"/>
  <c r="H109" i="6"/>
  <c r="O109" i="6" s="1"/>
  <c r="H108" i="6"/>
  <c r="O108" i="6" s="1"/>
  <c r="H107" i="6"/>
  <c r="O107" i="6" s="1"/>
  <c r="H106" i="6"/>
  <c r="O106" i="6" s="1"/>
  <c r="H105" i="6"/>
  <c r="O105" i="6" s="1"/>
  <c r="H104" i="6"/>
  <c r="O104" i="6" s="1"/>
  <c r="H103" i="6"/>
  <c r="O103" i="6" s="1"/>
  <c r="H102" i="6"/>
  <c r="O102" i="6" s="1"/>
  <c r="H101" i="6"/>
  <c r="O101" i="6" s="1"/>
  <c r="H100" i="6"/>
  <c r="O100" i="6" s="1"/>
  <c r="H99" i="6"/>
  <c r="O99" i="6" s="1"/>
  <c r="H98" i="6"/>
  <c r="O98" i="6" s="1"/>
  <c r="H97" i="6"/>
  <c r="O97" i="6" s="1"/>
  <c r="H96" i="6"/>
  <c r="O96" i="6" s="1"/>
  <c r="H95" i="6"/>
  <c r="O95" i="6" s="1"/>
  <c r="H94" i="6"/>
  <c r="O94" i="6" s="1"/>
  <c r="H93" i="6"/>
  <c r="O93" i="6" s="1"/>
  <c r="H92" i="6"/>
  <c r="O92" i="6" s="1"/>
  <c r="H91" i="6"/>
  <c r="O91" i="6" s="1"/>
  <c r="H90" i="6"/>
  <c r="O90" i="6" s="1"/>
  <c r="H89" i="6"/>
  <c r="O89" i="6" s="1"/>
  <c r="H88" i="6"/>
  <c r="O88" i="6" s="1"/>
  <c r="H87" i="6"/>
  <c r="O87" i="6" s="1"/>
  <c r="H86" i="6"/>
  <c r="O86" i="6" s="1"/>
  <c r="H85" i="6"/>
  <c r="O85" i="6" s="1"/>
  <c r="H84" i="6"/>
  <c r="O84" i="6" s="1"/>
  <c r="H83" i="6"/>
  <c r="O83" i="6" s="1"/>
  <c r="H82" i="6"/>
  <c r="O82" i="6" s="1"/>
  <c r="H81" i="6"/>
  <c r="O81" i="6" s="1"/>
  <c r="H80" i="6"/>
  <c r="O80" i="6" s="1"/>
  <c r="H79" i="6"/>
  <c r="O79" i="6" s="1"/>
  <c r="H78" i="6"/>
  <c r="O78" i="6" s="1"/>
  <c r="H77" i="6"/>
  <c r="O77" i="6" s="1"/>
  <c r="H76" i="6"/>
  <c r="O76" i="6" s="1"/>
  <c r="H75" i="6"/>
  <c r="O75" i="6" s="1"/>
  <c r="H74" i="6"/>
  <c r="O74" i="6" s="1"/>
  <c r="H73" i="6"/>
  <c r="H72" i="6"/>
  <c r="O72" i="6" s="1"/>
  <c r="H71" i="6"/>
  <c r="H69" i="6"/>
  <c r="O69" i="6" s="1"/>
  <c r="H68" i="6"/>
  <c r="O68" i="6" s="1"/>
  <c r="H60" i="6"/>
  <c r="O60" i="6" s="1"/>
  <c r="H59" i="6"/>
  <c r="O59" i="6" s="1"/>
  <c r="H58" i="6"/>
  <c r="H57" i="6"/>
  <c r="O57" i="6" s="1"/>
  <c r="H56" i="6"/>
  <c r="O56" i="6" s="1"/>
  <c r="H55" i="6"/>
  <c r="O55" i="6" s="1"/>
  <c r="H54" i="6"/>
  <c r="H53" i="6"/>
  <c r="H52" i="6"/>
  <c r="H51" i="6"/>
  <c r="O51" i="6" s="1"/>
  <c r="H50" i="6"/>
  <c r="O50" i="6" s="1"/>
  <c r="H49" i="6"/>
  <c r="O49" i="6" s="1"/>
  <c r="H48" i="6"/>
  <c r="H47" i="6"/>
  <c r="O47" i="6" s="1"/>
  <c r="H46" i="6"/>
  <c r="H45" i="6"/>
  <c r="O45" i="6" s="1"/>
  <c r="H44" i="6"/>
  <c r="H43" i="6"/>
  <c r="H42" i="6"/>
  <c r="H41" i="6"/>
  <c r="O39" i="6"/>
  <c r="O38" i="6"/>
  <c r="O37" i="6"/>
  <c r="H34" i="6"/>
  <c r="H33" i="6"/>
  <c r="H32" i="6"/>
  <c r="O32" i="6" s="1"/>
  <c r="H31" i="6"/>
  <c r="O31" i="6" s="1"/>
  <c r="H30" i="6"/>
  <c r="O30" i="6" s="1"/>
  <c r="H29" i="6"/>
  <c r="O29" i="6" s="1"/>
  <c r="H28" i="6"/>
  <c r="O28" i="6" s="1"/>
  <c r="H27" i="6"/>
  <c r="O27" i="6" s="1"/>
  <c r="H26" i="6"/>
  <c r="O26" i="6" s="1"/>
  <c r="H25" i="6"/>
  <c r="O25" i="6" s="1"/>
  <c r="H24" i="6"/>
  <c r="O24" i="6" s="1"/>
  <c r="H23" i="6"/>
  <c r="O23" i="6" s="1"/>
  <c r="H22" i="6"/>
  <c r="O22" i="6" s="1"/>
  <c r="H21" i="6"/>
  <c r="O21" i="6" s="1"/>
  <c r="H20" i="6"/>
  <c r="O20" i="6" s="1"/>
  <c r="H19" i="6"/>
  <c r="O19" i="6" s="1"/>
  <c r="H18" i="6"/>
  <c r="O18" i="6" s="1"/>
  <c r="H17" i="6"/>
  <c r="O17" i="6" s="1"/>
  <c r="H16" i="6"/>
  <c r="O16" i="6" s="1"/>
  <c r="H15" i="6"/>
  <c r="O15" i="6" s="1"/>
  <c r="H14" i="6"/>
  <c r="O14" i="6" s="1"/>
  <c r="H13" i="6"/>
  <c r="O13" i="6" s="1"/>
  <c r="H12" i="6"/>
  <c r="O12" i="6" s="1"/>
  <c r="H11" i="6"/>
  <c r="O11" i="6" s="1"/>
  <c r="H10" i="6"/>
  <c r="H9" i="6"/>
  <c r="H8" i="6"/>
  <c r="H7" i="6"/>
  <c r="H6" i="6"/>
  <c r="O6" i="6" s="1"/>
  <c r="H5" i="6"/>
  <c r="O5" i="6" s="1"/>
  <c r="H4" i="6"/>
  <c r="H3" i="6"/>
  <c r="F38" i="5"/>
  <c r="E38" i="5"/>
  <c r="D38" i="5"/>
  <c r="O10" i="6" l="1"/>
  <c r="O7" i="6"/>
  <c r="J106" i="8"/>
  <c r="M106" i="8" s="1"/>
  <c r="G12" i="7"/>
  <c r="M12" i="7" s="1"/>
  <c r="G52" i="7"/>
  <c r="M52" i="7" s="1"/>
  <c r="M100" i="8"/>
  <c r="M17" i="7"/>
  <c r="M41" i="7"/>
  <c r="M54" i="7"/>
  <c r="M106" i="7"/>
  <c r="M94" i="8"/>
  <c r="M59" i="7"/>
  <c r="G34" i="7"/>
  <c r="M34" i="7" s="1"/>
  <c r="J48" i="7"/>
  <c r="M48" i="7" s="1"/>
  <c r="G64" i="7"/>
  <c r="M35" i="7"/>
  <c r="M28" i="8"/>
  <c r="M89" i="7"/>
  <c r="B29" i="9"/>
  <c r="G3" i="7"/>
  <c r="G46" i="7"/>
  <c r="G76" i="7"/>
  <c r="M76" i="7" s="1"/>
  <c r="G82" i="7"/>
  <c r="I21" i="8"/>
  <c r="M52" i="8"/>
  <c r="J171" i="6"/>
  <c r="O71" i="6"/>
  <c r="I4" i="7"/>
  <c r="M4" i="7" s="1"/>
  <c r="I77" i="7"/>
  <c r="I76" i="7" s="1"/>
  <c r="I83" i="7"/>
  <c r="J21" i="8"/>
  <c r="J126" i="8" s="1"/>
  <c r="J1" i="8" s="1"/>
  <c r="M46" i="8"/>
  <c r="M70" i="8"/>
  <c r="M76" i="8"/>
  <c r="H162" i="6"/>
  <c r="J177" i="6"/>
  <c r="O35" i="6"/>
  <c r="O58" i="6"/>
  <c r="O62" i="6"/>
  <c r="O34" i="6"/>
  <c r="O44" i="6"/>
  <c r="O40" i="6"/>
  <c r="O52" i="6"/>
  <c r="O54" i="6"/>
  <c r="O42" i="6"/>
  <c r="I126" i="8"/>
  <c r="L23" i="8" s="1"/>
  <c r="O4" i="6"/>
  <c r="J173" i="6"/>
  <c r="O41" i="6"/>
  <c r="O46" i="6"/>
  <c r="J107" i="7"/>
  <c r="M107" i="7" s="1"/>
  <c r="O61" i="6"/>
  <c r="L162" i="6"/>
  <c r="M109" i="7"/>
  <c r="G108" i="7"/>
  <c r="M108" i="7" s="1"/>
  <c r="J107" i="8"/>
  <c r="M107" i="8" s="1"/>
  <c r="J10" i="7"/>
  <c r="M10" i="7" s="1"/>
  <c r="G94" i="7"/>
  <c r="M94" i="7" s="1"/>
  <c r="I25" i="7"/>
  <c r="J25" i="7" s="1"/>
  <c r="I27" i="7"/>
  <c r="J27" i="7" s="1"/>
  <c r="I29" i="7"/>
  <c r="I28" i="7" s="1"/>
  <c r="M28" i="7" s="1"/>
  <c r="J49" i="7"/>
  <c r="I71" i="7"/>
  <c r="I70" i="7" s="1"/>
  <c r="M70" i="7" s="1"/>
  <c r="G88" i="7"/>
  <c r="M88" i="7" s="1"/>
  <c r="G21" i="8"/>
  <c r="M21" i="8" s="1"/>
  <c r="M22" i="8"/>
  <c r="I5" i="7"/>
  <c r="J8" i="7"/>
  <c r="M8" i="7" s="1"/>
  <c r="I40" i="7"/>
  <c r="M40" i="7" s="1"/>
  <c r="I65" i="7"/>
  <c r="I64" i="7" s="1"/>
  <c r="M23" i="7"/>
  <c r="M65" i="7"/>
  <c r="M3" i="8"/>
  <c r="I6" i="7"/>
  <c r="M6" i="7" s="1"/>
  <c r="J9" i="7"/>
  <c r="M9" i="7" s="1"/>
  <c r="I12" i="7"/>
  <c r="I24" i="7"/>
  <c r="I26" i="7"/>
  <c r="J26" i="7" s="1"/>
  <c r="I95" i="7"/>
  <c r="I94" i="7" s="1"/>
  <c r="G117" i="7"/>
  <c r="M117" i="7" s="1"/>
  <c r="I82" i="7" l="1"/>
  <c r="M83" i="7"/>
  <c r="J46" i="7"/>
  <c r="M46" i="7" s="1"/>
  <c r="M29" i="7"/>
  <c r="M82" i="7"/>
  <c r="I3" i="7"/>
  <c r="M64" i="7"/>
  <c r="M77" i="7"/>
  <c r="M49" i="7"/>
  <c r="L163" i="6"/>
  <c r="H1" i="6"/>
  <c r="M178" i="6" s="1"/>
  <c r="C36" i="2"/>
  <c r="J170" i="6"/>
  <c r="L180" i="6"/>
  <c r="O8" i="6"/>
  <c r="J172" i="6"/>
  <c r="O3" i="6"/>
  <c r="O53" i="6"/>
  <c r="L1" i="6"/>
  <c r="G36" i="2"/>
  <c r="O48" i="6"/>
  <c r="O43" i="6"/>
  <c r="M5" i="7"/>
  <c r="J24" i="7"/>
  <c r="J22" i="7" s="1"/>
  <c r="J21" i="7" s="1"/>
  <c r="I22" i="7"/>
  <c r="J162" i="6"/>
  <c r="M26" i="7"/>
  <c r="G126" i="8"/>
  <c r="M126" i="8" s="1"/>
  <c r="O33" i="6"/>
  <c r="M25" i="7"/>
  <c r="M27" i="7"/>
  <c r="O9" i="6"/>
  <c r="O73" i="6"/>
  <c r="L12" i="8"/>
  <c r="I1" i="8"/>
  <c r="L117" i="8"/>
  <c r="L21" i="8"/>
  <c r="L108" i="8"/>
  <c r="M71" i="7"/>
  <c r="J3" i="7"/>
  <c r="J126" i="7" s="1"/>
  <c r="J1" i="7" s="1"/>
  <c r="G21" i="7"/>
  <c r="M95" i="7"/>
  <c r="O36" i="6"/>
  <c r="M126" i="6" l="1"/>
  <c r="K133" i="6"/>
  <c r="K157" i="6"/>
  <c r="M117" i="6"/>
  <c r="K60" i="6"/>
  <c r="M152" i="6"/>
  <c r="K153" i="6"/>
  <c r="M72" i="6"/>
  <c r="M155" i="6"/>
  <c r="M143" i="6"/>
  <c r="K90" i="6"/>
  <c r="K95" i="6"/>
  <c r="K151" i="6"/>
  <c r="M124" i="6"/>
  <c r="M86" i="6"/>
  <c r="M160" i="6"/>
  <c r="K170" i="6"/>
  <c r="K101" i="6"/>
  <c r="K132" i="6"/>
  <c r="K56" i="6"/>
  <c r="M133" i="6"/>
  <c r="K38" i="6"/>
  <c r="M157" i="6"/>
  <c r="K76" i="6"/>
  <c r="M61" i="6"/>
  <c r="K58" i="6"/>
  <c r="M146" i="6"/>
  <c r="K81" i="6"/>
  <c r="M46" i="6"/>
  <c r="M129" i="6"/>
  <c r="K82" i="6"/>
  <c r="M103" i="6"/>
  <c r="K73" i="6"/>
  <c r="K120" i="6"/>
  <c r="K102" i="6"/>
  <c r="M23" i="6"/>
  <c r="M84" i="6"/>
  <c r="M142" i="6"/>
  <c r="K161" i="6"/>
  <c r="K150" i="6"/>
  <c r="M31" i="6"/>
  <c r="K130" i="6"/>
  <c r="K87" i="6"/>
  <c r="K32" i="6"/>
  <c r="K33" i="6"/>
  <c r="M115" i="6"/>
  <c r="K23" i="6"/>
  <c r="K79" i="6"/>
  <c r="M150" i="6"/>
  <c r="M91" i="6"/>
  <c r="M96" i="6"/>
  <c r="K71" i="6"/>
  <c r="M122" i="6"/>
  <c r="K115" i="6"/>
  <c r="M110" i="6"/>
  <c r="K26" i="6"/>
  <c r="M65" i="6"/>
  <c r="M5" i="6"/>
  <c r="K36" i="6"/>
  <c r="K68" i="6"/>
  <c r="K138" i="6"/>
  <c r="M25" i="6"/>
  <c r="M68" i="6"/>
  <c r="M85" i="6"/>
  <c r="K129" i="6"/>
  <c r="M149" i="6"/>
  <c r="M156" i="6"/>
  <c r="M29" i="6"/>
  <c r="M6" i="6"/>
  <c r="M75" i="6"/>
  <c r="K28" i="6"/>
  <c r="K177" i="6"/>
  <c r="M34" i="6"/>
  <c r="M131" i="6"/>
  <c r="M39" i="6"/>
  <c r="M97" i="6"/>
  <c r="K154" i="6"/>
  <c r="M120" i="6"/>
  <c r="K84" i="6"/>
  <c r="M159" i="6"/>
  <c r="K91" i="6"/>
  <c r="K89" i="6"/>
  <c r="M119" i="6"/>
  <c r="K94" i="6"/>
  <c r="K34" i="6"/>
  <c r="M132" i="6"/>
  <c r="K88" i="6"/>
  <c r="M10" i="6"/>
  <c r="K122" i="6"/>
  <c r="K134" i="6"/>
  <c r="M57" i="6"/>
  <c r="M4" i="6"/>
  <c r="M95" i="6"/>
  <c r="M135" i="6"/>
  <c r="M123" i="6"/>
  <c r="M8" i="6"/>
  <c r="M112" i="6"/>
  <c r="M174" i="6"/>
  <c r="M76" i="6"/>
  <c r="M90" i="6"/>
  <c r="K51" i="6"/>
  <c r="K131" i="6"/>
  <c r="M145" i="6"/>
  <c r="K31" i="6"/>
  <c r="M9" i="6"/>
  <c r="M111" i="6"/>
  <c r="K149" i="6"/>
  <c r="M141" i="6"/>
  <c r="K128" i="6"/>
  <c r="K16" i="6"/>
  <c r="K119" i="6"/>
  <c r="K6" i="6"/>
  <c r="M83" i="6"/>
  <c r="M154" i="6"/>
  <c r="K140" i="6"/>
  <c r="K29" i="6"/>
  <c r="K159" i="6"/>
  <c r="M41" i="6"/>
  <c r="M21" i="6"/>
  <c r="K109" i="6"/>
  <c r="K117" i="6"/>
  <c r="K98" i="6"/>
  <c r="M82" i="6"/>
  <c r="M49" i="6"/>
  <c r="K30" i="6"/>
  <c r="K158" i="6"/>
  <c r="K48" i="6"/>
  <c r="K44" i="6"/>
  <c r="K72" i="6"/>
  <c r="K42" i="6"/>
  <c r="M144" i="6"/>
  <c r="K110" i="6"/>
  <c r="M64" i="6"/>
  <c r="K24" i="6"/>
  <c r="K5" i="6"/>
  <c r="M32" i="6"/>
  <c r="M139" i="6"/>
  <c r="K105" i="6"/>
  <c r="M60" i="6"/>
  <c r="K155" i="6"/>
  <c r="M116" i="6"/>
  <c r="M77" i="6"/>
  <c r="K83" i="6"/>
  <c r="K37" i="6"/>
  <c r="K141" i="6"/>
  <c r="M102" i="6"/>
  <c r="M38" i="6"/>
  <c r="M17" i="6"/>
  <c r="K118" i="6"/>
  <c r="M53" i="6"/>
  <c r="K15" i="6"/>
  <c r="M24" i="6"/>
  <c r="K143" i="6"/>
  <c r="M63" i="6"/>
  <c r="K55" i="6"/>
  <c r="M101" i="6"/>
  <c r="K124" i="6"/>
  <c r="M26" i="6"/>
  <c r="M138" i="6"/>
  <c r="M106" i="6"/>
  <c r="M74" i="6"/>
  <c r="M108" i="6"/>
  <c r="K7" i="6"/>
  <c r="K74" i="6"/>
  <c r="K4" i="6"/>
  <c r="K142" i="6"/>
  <c r="M105" i="6"/>
  <c r="M62" i="6"/>
  <c r="K22" i="6"/>
  <c r="M3" i="6"/>
  <c r="M22" i="6"/>
  <c r="K137" i="6"/>
  <c r="M98" i="6"/>
  <c r="M58" i="6"/>
  <c r="M148" i="6"/>
  <c r="K114" i="6"/>
  <c r="K75" i="6"/>
  <c r="K156" i="6"/>
  <c r="M30" i="6"/>
  <c r="M134" i="6"/>
  <c r="K100" i="6"/>
  <c r="M36" i="6"/>
  <c r="M15" i="6"/>
  <c r="M113" i="6"/>
  <c r="K50" i="6"/>
  <c r="K11" i="6"/>
  <c r="M14" i="6"/>
  <c r="M136" i="6"/>
  <c r="M55" i="6"/>
  <c r="M44" i="6"/>
  <c r="M92" i="6"/>
  <c r="K108" i="6"/>
  <c r="M18" i="6"/>
  <c r="K136" i="6"/>
  <c r="K104" i="6"/>
  <c r="M59" i="6"/>
  <c r="K99" i="6"/>
  <c r="K178" i="6"/>
  <c r="K52" i="6"/>
  <c r="K62" i="6"/>
  <c r="M137" i="6"/>
  <c r="K103" i="6"/>
  <c r="M54" i="6"/>
  <c r="K20" i="6"/>
  <c r="M37" i="6"/>
  <c r="M16" i="6"/>
  <c r="M130" i="6"/>
  <c r="K96" i="6"/>
  <c r="M56" i="6"/>
  <c r="K146" i="6"/>
  <c r="M109" i="6"/>
  <c r="M66" i="6"/>
  <c r="M151" i="6"/>
  <c r="M140" i="6"/>
  <c r="K97" i="6"/>
  <c r="K145" i="6"/>
  <c r="M87" i="6"/>
  <c r="K57" i="6"/>
  <c r="K13" i="6"/>
  <c r="M104" i="6"/>
  <c r="M161" i="6"/>
  <c r="K19" i="6"/>
  <c r="M81" i="6"/>
  <c r="M11" i="6"/>
  <c r="M48" i="6"/>
  <c r="M118" i="6"/>
  <c r="M12" i="6"/>
  <c r="M33" i="6"/>
  <c r="M100" i="6"/>
  <c r="M40" i="6"/>
  <c r="M107" i="6"/>
  <c r="K160" i="6"/>
  <c r="K10" i="6"/>
  <c r="K49" i="6"/>
  <c r="K126" i="6"/>
  <c r="K40" i="6"/>
  <c r="K174" i="6"/>
  <c r="K147" i="6"/>
  <c r="M99" i="6"/>
  <c r="M147" i="6"/>
  <c r="K92" i="6"/>
  <c r="M67" i="6"/>
  <c r="K17" i="6"/>
  <c r="K111" i="6"/>
  <c r="M172" i="6"/>
  <c r="K25" i="6"/>
  <c r="K86" i="6"/>
  <c r="M13" i="6"/>
  <c r="M50" i="6"/>
  <c r="K125" i="6"/>
  <c r="M20" i="6"/>
  <c r="M43" i="6"/>
  <c r="K123" i="6"/>
  <c r="K47" i="6"/>
  <c r="M114" i="6"/>
  <c r="M171" i="6"/>
  <c r="K12" i="6"/>
  <c r="K78" i="6"/>
  <c r="M128" i="6"/>
  <c r="K61" i="6"/>
  <c r="M51" i="6"/>
  <c r="M7" i="6"/>
  <c r="K113" i="6"/>
  <c r="K152" i="6"/>
  <c r="M94" i="6"/>
  <c r="K106" i="6"/>
  <c r="K21" i="6"/>
  <c r="K127" i="6"/>
  <c r="M42" i="6"/>
  <c r="K27" i="6"/>
  <c r="M88" i="6"/>
  <c r="M19" i="6"/>
  <c r="K77" i="6"/>
  <c r="M127" i="6"/>
  <c r="K85" i="6"/>
  <c r="K45" i="6"/>
  <c r="M125" i="6"/>
  <c r="M52" i="6"/>
  <c r="K121" i="6"/>
  <c r="K39" i="6"/>
  <c r="K14" i="6"/>
  <c r="M80" i="6"/>
  <c r="K135" i="6"/>
  <c r="K54" i="6"/>
  <c r="K173" i="6"/>
  <c r="K46" i="6"/>
  <c r="K67" i="6"/>
  <c r="M93" i="6"/>
  <c r="M71" i="6"/>
  <c r="K93" i="6"/>
  <c r="M69" i="6"/>
  <c r="K65" i="6"/>
  <c r="M70" i="6"/>
  <c r="K63" i="6"/>
  <c r="K64" i="6"/>
  <c r="K66" i="6"/>
  <c r="M177" i="6"/>
  <c r="K53" i="6"/>
  <c r="K179" i="6"/>
  <c r="K176" i="6"/>
  <c r="K69" i="6"/>
  <c r="K175" i="6"/>
  <c r="M27" i="6"/>
  <c r="M79" i="6"/>
  <c r="K116" i="6"/>
  <c r="K148" i="6"/>
  <c r="M78" i="6"/>
  <c r="M158" i="6"/>
  <c r="M73" i="6"/>
  <c r="K107" i="6"/>
  <c r="K139" i="6"/>
  <c r="M45" i="6"/>
  <c r="K80" i="6"/>
  <c r="K112" i="6"/>
  <c r="K144" i="6"/>
  <c r="M28" i="6"/>
  <c r="K59" i="6"/>
  <c r="K18" i="6"/>
  <c r="M47" i="6"/>
  <c r="M89" i="6"/>
  <c r="M121" i="6"/>
  <c r="M153" i="6"/>
  <c r="K43" i="6"/>
  <c r="K8" i="6"/>
  <c r="M176" i="6"/>
  <c r="K41" i="6"/>
  <c r="M24" i="7"/>
  <c r="M162" i="6"/>
  <c r="K9" i="6"/>
  <c r="K3" i="6"/>
  <c r="M179" i="6"/>
  <c r="M173" i="6"/>
  <c r="K172" i="6"/>
  <c r="M180" i="6"/>
  <c r="M175" i="6"/>
  <c r="K70" i="6"/>
  <c r="G176" i="6"/>
  <c r="H176" i="6" s="1"/>
  <c r="G177" i="6"/>
  <c r="H177" i="6" s="1"/>
  <c r="M35" i="6"/>
  <c r="K171" i="6"/>
  <c r="K35" i="6"/>
  <c r="M170" i="6"/>
  <c r="J163" i="6"/>
  <c r="K162" i="6"/>
  <c r="J1" i="6"/>
  <c r="J180" i="6"/>
  <c r="K180" i="6" s="1"/>
  <c r="G175" i="6"/>
  <c r="G178" i="6"/>
  <c r="H178" i="6" s="1"/>
  <c r="G179" i="6"/>
  <c r="G126" i="7"/>
  <c r="I21" i="7"/>
  <c r="M22" i="7"/>
  <c r="M1" i="6"/>
  <c r="M3" i="7"/>
  <c r="G174" i="6" l="1"/>
  <c r="H174" i="6" s="1"/>
  <c r="G170" i="6"/>
  <c r="H170" i="6" s="1"/>
  <c r="G172" i="6"/>
  <c r="H172" i="6" s="1"/>
  <c r="G173" i="6"/>
  <c r="H173" i="6" s="1"/>
  <c r="G171" i="6"/>
  <c r="H171" i="6" s="1"/>
  <c r="H179" i="6"/>
  <c r="H175" i="6"/>
  <c r="K1" i="6"/>
  <c r="I126" i="7"/>
  <c r="M126" i="7" s="1"/>
  <c r="H164" i="6"/>
  <c r="J164" i="6"/>
  <c r="M21" i="7"/>
  <c r="L23" i="7" l="1"/>
  <c r="L12" i="7"/>
  <c r="N15" i="7" s="1"/>
  <c r="L21" i="7"/>
  <c r="L117" i="7"/>
  <c r="L108" i="7"/>
  <c r="I1"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29" authorId="0" shapeId="0" xr:uid="{00000000-0006-0000-0800-000003000000}">
      <text>
        <r>
          <rPr>
            <sz val="11"/>
            <color theme="1"/>
            <rFont val="Calibri"/>
            <family val="2"/>
            <scheme val="minor"/>
          </rPr>
          <t>======
ID#AAABEqBk7-I
Yurei Cano    (2022-08-24 22:10:56)
Superior al 15%</t>
        </r>
      </text>
    </comment>
    <comment ref="B50" authorId="0" shapeId="0" xr:uid="{00000000-0006-0000-0800-000002000000}">
      <text>
        <r>
          <rPr>
            <sz val="11"/>
            <color theme="1"/>
            <rFont val="Calibri"/>
            <family val="2"/>
            <scheme val="minor"/>
          </rPr>
          <t>======
ID#AAABEqBk7-Q
Yurei Cano    (2022-08-24 22:14:33)
Superior al 15%</t>
        </r>
      </text>
    </comment>
    <comment ref="B60" authorId="0" shapeId="0" xr:uid="{00000000-0006-0000-0800-000001000000}">
      <text>
        <r>
          <rPr>
            <sz val="11"/>
            <color theme="1"/>
            <rFont val="Calibri"/>
            <family val="2"/>
            <scheme val="minor"/>
          </rPr>
          <t>======
ID#AAABEqBk7-U
Yurei Cano    (2022-08-24 22:15:20)
Superior al 15%</t>
        </r>
      </text>
    </comment>
  </commentList>
  <extLst>
    <ext xmlns:r="http://schemas.openxmlformats.org/officeDocument/2006/relationships" uri="GoogleSheetsCustomDataVersion2">
      <go:sheetsCustomData xmlns:go="http://customooxmlschemas.google.com/" r:id="rId1" roundtripDataSignature="AMtx7miXV4HhHSBl/+osJ8uSqPpPW6aQzQ=="/>
    </ext>
  </extLst>
</comments>
</file>

<file path=xl/sharedStrings.xml><?xml version="1.0" encoding="utf-8"?>
<sst xmlns="http://schemas.openxmlformats.org/spreadsheetml/2006/main" count="1485" uniqueCount="1027">
  <si>
    <t>Identificación y caracterización de actores participantes de la convocatoria</t>
  </si>
  <si>
    <t>1.</t>
  </si>
  <si>
    <t>Nombre y Apellidos</t>
  </si>
  <si>
    <t>2.</t>
  </si>
  <si>
    <t>Mitú</t>
  </si>
  <si>
    <t>3.</t>
  </si>
  <si>
    <t>Masculino</t>
  </si>
  <si>
    <t>4.</t>
  </si>
  <si>
    <t>5.</t>
  </si>
  <si>
    <t>Grupos Étnicos</t>
  </si>
  <si>
    <t>X</t>
  </si>
  <si>
    <t>Mujeres</t>
  </si>
  <si>
    <t>LGBTIQ</t>
  </si>
  <si>
    <t>Jóvenes</t>
  </si>
  <si>
    <t>Víctimas del conflicto armado</t>
  </si>
  <si>
    <t>Firmantes de paz</t>
  </si>
  <si>
    <t>Ninguna de las anteriores</t>
  </si>
  <si>
    <t>6.</t>
  </si>
  <si>
    <t>Edad del participante</t>
  </si>
  <si>
    <t xml:space="preserve">ANEXO 2. FORMATO DE PROPUESTA TÉCNICA PROYECTO DE INNOVACIÓN </t>
  </si>
  <si>
    <t>MUNICIPIO:</t>
  </si>
  <si>
    <t>NOMBRE DE LA EMPRESA:</t>
  </si>
  <si>
    <t>NIT:</t>
  </si>
  <si>
    <t>SECTOR PRODUCTIVO:</t>
  </si>
  <si>
    <t>1. Nombre del proyecto Innovador:</t>
  </si>
  <si>
    <t>2. Tipo de innovación</t>
  </si>
  <si>
    <t>Innovación en Proceso</t>
  </si>
  <si>
    <t>2.1 Grado de Innovación de la idea</t>
  </si>
  <si>
    <t>2.2. Justifique el grado de innovación</t>
  </si>
  <si>
    <t>Incremental</t>
  </si>
  <si>
    <t>2.3 Califique la afinidad del proyecto de innovación con la actividad principal (su eje operativo) de su empresa</t>
  </si>
  <si>
    <t>Alto</t>
  </si>
  <si>
    <t>2.4 Asocie el área de su empresa directamente relacionada con el proyecto de innovación</t>
  </si>
  <si>
    <t>Operativa</t>
  </si>
  <si>
    <r>
      <rPr>
        <b/>
        <sz val="12"/>
        <color rgb="FF000000"/>
        <rFont val="Calibri"/>
        <family val="2"/>
      </rPr>
      <t xml:space="preserve">3. Duración total del proyecto 
</t>
    </r>
    <r>
      <rPr>
        <sz val="12"/>
        <color rgb="FF000000"/>
        <rFont val="Calibri"/>
        <family val="2"/>
      </rPr>
      <t>Indique la duración de su proyecto en meses (máximo 6 meses)</t>
    </r>
  </si>
  <si>
    <r>
      <rPr>
        <b/>
        <sz val="12"/>
        <color rgb="FF000000"/>
        <rFont val="Calibri"/>
        <family val="2"/>
      </rPr>
      <t xml:space="preserve">4. Costo estimado total del proyecto a cofinanciar </t>
    </r>
    <r>
      <rPr>
        <sz val="12"/>
        <color rgb="FF000000"/>
        <rFont val="Calibri"/>
        <family val="2"/>
      </rPr>
      <t>(cofinanciación + contrapartida)</t>
    </r>
  </si>
  <si>
    <t xml:space="preserve">5. Actividad principal que su empresa realiza:
</t>
  </si>
  <si>
    <t xml:space="preserve">Describa a que se dedica la empresa actualmente (Actividad principal), haciendo especial enfasis en lo siguiente: Principal factor diferenciador de su empresa con respecto al sector y/o al mercado, cuales son los productos o servicios que oferta, cómo genera ingresos. Máximo 500 caracteres </t>
  </si>
  <si>
    <t>6. Definición del problema</t>
  </si>
  <si>
    <t xml:space="preserve">Describa de manera puntual cuál fue el problema, necesidad u oportunidad que encontró para desarrollar el proyecto de innovación.
Apóyese en soportes y validaciones. </t>
  </si>
  <si>
    <t>7.Segmento del usuario y/o Cliente o Mercado al que dirige el nuevo producto, servicio o proceso</t>
  </si>
  <si>
    <t>Describa el perfil de los usuarios o clientes identificados y complemente con soportes y validaciones (encuestas, entrevistas, llamadas)</t>
  </si>
  <si>
    <t>8. Propuesta de valor</t>
  </si>
  <si>
    <t>Describa la propuesta de valor y puntualice los beneficios y ventajas para el cliente. Aquí se presentan los principales beneficios y ventajas derivadas en la implementación del proyecto que podrían percibir sus usuarios. Puede tratarse de aspectos económicos (aumento de ingresos, reducción de costes, ahorros en el proceso), técnicos (mejores tiempos, menores consumos energéticos, mayor rendimiento, mayor posicionamiento, mejor servicio), ambientales (reducción de emisiones, menor impacto), culturales o asociados temas de salud. En la medida de lo posible, es recomendable divulgar datos precisos sobre los beneficios, que hayan sido previamente cuantificados y analizados.</t>
  </si>
  <si>
    <t>9. Objetivo General del Proyecto de innovación a cofinanciar</t>
  </si>
  <si>
    <t>10. Objetivos específicos: Productos / Resultados esperados</t>
  </si>
  <si>
    <t>Una vez definido el objetivo general, el cual contiene el alcance global del proyecto de innovación; este se debe desglosar en resultados mas puntuales, los cuales se establecen a través de los objetivos específicos. Es decir, los objetivos especificos que se planteen, sumados deben garantizar el cumplimiento del objetivo general   (Enumerarlos O1, O2, O3, etc., máximo 4)</t>
  </si>
  <si>
    <t>11. Descripción del avance del proceso y principales hallazgos del prototipado</t>
  </si>
  <si>
    <t>12. Pertinencia y justificación del proyecto a cofinanciar</t>
  </si>
  <si>
    <t>Justifique por que su proyecto de innovación genera impactos; 1) económicos, 2) sociales y 3) ambientales. 
Soporte sus respuestas con cifras o estadísticas.</t>
  </si>
  <si>
    <t>13. Describa el resultado final de su innovación y el paso a paso/ metodología del proyecto a implementar</t>
  </si>
  <si>
    <t>Mencione y describa el paso a paso de su proyecto de innovación, incluyendo etapas de procesos, actividades y recurso a utilizar. Sea lo más específico posible.</t>
  </si>
  <si>
    <t>14. Analisis de escalabilidad e la innovación</t>
  </si>
  <si>
    <t>Puntualmente explique porque su empresa y el mercado tienen la capacidad de responder a la mayor productividad que genera la innovación. Es decir, explique porque el mercado (local, regional, nacional o internacional) tiene la capacidad de acoger su innovación (verificar restricciones de acceso, licencias, permisos, certificados, etc) y porque su empresa esta lista para gestionar una mayor productividad (equipos complementarios, instalaciones, equipo de trabajo, etc)</t>
  </si>
  <si>
    <t>15. Enfoque diferencial</t>
  </si>
  <si>
    <t>De la lista desplegable definida a continuación, seleccione uno o mas criterios de enfoque diferencial y explique al frente como se refleja en su proyecto</t>
  </si>
  <si>
    <t>Género</t>
  </si>
  <si>
    <t>16. Articulación con grupos de investigación</t>
  </si>
  <si>
    <t>Relacione el o los grupos de investigación local, aliados de su proyecto de innovación</t>
  </si>
  <si>
    <t>Nombre del Grupo</t>
  </si>
  <si>
    <t>Ciudad Sede</t>
  </si>
  <si>
    <t>Referir la organización a la que pertenece el grupo (Ej, Universidad, Instituto, etc)</t>
  </si>
  <si>
    <t>POSTULANTE:</t>
  </si>
  <si>
    <t>FACILITADOR :</t>
  </si>
  <si>
    <t>FIRMA :______________________________________</t>
  </si>
  <si>
    <t>C.C. : ________________________________________</t>
  </si>
  <si>
    <t>Dirección : ___________________________________</t>
  </si>
  <si>
    <t>e-mail :  _____________________________________</t>
  </si>
  <si>
    <t>Celular : _____________________________________</t>
  </si>
  <si>
    <t>PLAN DE TRABAJO</t>
  </si>
  <si>
    <t>1. CODIGO DEL OBJETIVO</t>
  </si>
  <si>
    <t>2. OBJETIVOS/ PRODUCTO-RESULTADO</t>
  </si>
  <si>
    <t>3. CÓDIGO DE LA ACTIVIDAD</t>
  </si>
  <si>
    <t>4. DESCRIPCIÓN DE LA ACTIVIDAD</t>
  </si>
  <si>
    <t>5. FECHA DE INICIO</t>
  </si>
  <si>
    <t>6. FECHA DE CIERRE</t>
  </si>
  <si>
    <t>7.FUENTE DE VERIFICACIÓN</t>
  </si>
  <si>
    <t>En este espacio se relacionan los objetivos específicos que se definieron en el perfil del proyecto, en los cuales se identifican los resultados específicos que se esperan en el proyecto que contribuyen al cumplimiento del objetivo general</t>
  </si>
  <si>
    <t>En este espacio se relacionan las actividades que deben realizar para cumplir con el objetivo específico</t>
  </si>
  <si>
    <t>Fecha con día, mes y año donde se proyecta iniciar con la actividad</t>
  </si>
  <si>
    <t>Fecha con día, mes y año donde se proyecta finalizar con la actividad</t>
  </si>
  <si>
    <t>En este espacio se relaciona los mecanismos, herramientas, documentos, imágenes y todo aquello que evidencie el cumplimiento de la actividad</t>
  </si>
  <si>
    <t>O1</t>
  </si>
  <si>
    <t>O1- A1</t>
  </si>
  <si>
    <t>mes 1</t>
  </si>
  <si>
    <t>mes 3</t>
  </si>
  <si>
    <t>Evidencia visual/fotográfica de los parqueaderos Instalados/manuales de operación / gerantías, etc</t>
  </si>
  <si>
    <t>EJEMPLO</t>
  </si>
  <si>
    <t>O2 -A2</t>
  </si>
  <si>
    <t>mes 2</t>
  </si>
  <si>
    <t>mes 5</t>
  </si>
  <si>
    <t>Flujograma y Documento con la descripción de cada recorrido</t>
  </si>
  <si>
    <t>O3 -A3</t>
  </si>
  <si>
    <t>mes 6</t>
  </si>
  <si>
    <t>Memorias de capacitación y documento por aliado que soporta la calificación</t>
  </si>
  <si>
    <t>O1-A1</t>
  </si>
  <si>
    <t>O1-A2</t>
  </si>
  <si>
    <t>O1-A3</t>
  </si>
  <si>
    <t>O1-A4</t>
  </si>
  <si>
    <t>O1-A5</t>
  </si>
  <si>
    <t>O1-A6</t>
  </si>
  <si>
    <t>O1-A7</t>
  </si>
  <si>
    <t>O1-A8</t>
  </si>
  <si>
    <t>O1-A9</t>
  </si>
  <si>
    <t>O1-A10</t>
  </si>
  <si>
    <t>O1-A11</t>
  </si>
  <si>
    <t>O1-A12</t>
  </si>
  <si>
    <t>O1-A13</t>
  </si>
  <si>
    <t>O1-A14</t>
  </si>
  <si>
    <t>O1-A15</t>
  </si>
  <si>
    <t>O1-A16</t>
  </si>
  <si>
    <t>O1-A17</t>
  </si>
  <si>
    <t>O1-A18</t>
  </si>
  <si>
    <t>O1-A19</t>
  </si>
  <si>
    <t>O1-A20</t>
  </si>
  <si>
    <t>O1-A21</t>
  </si>
  <si>
    <t>O1-A22</t>
  </si>
  <si>
    <t>O1-A23</t>
  </si>
  <si>
    <t>O1-A24</t>
  </si>
  <si>
    <t>O1-A25</t>
  </si>
  <si>
    <t>O1-A26</t>
  </si>
  <si>
    <t>O1-A27</t>
  </si>
  <si>
    <t>O1-A28</t>
  </si>
  <si>
    <t>O1-A29</t>
  </si>
  <si>
    <t>O1-A30</t>
  </si>
  <si>
    <t>O2</t>
  </si>
  <si>
    <t>O2-A1</t>
  </si>
  <si>
    <t>O2-A2</t>
  </si>
  <si>
    <t>O2-A3</t>
  </si>
  <si>
    <t>O2-A4</t>
  </si>
  <si>
    <t>O2-A5</t>
  </si>
  <si>
    <t>O2-A6</t>
  </si>
  <si>
    <t>O2-A7</t>
  </si>
  <si>
    <t>O2-A8</t>
  </si>
  <si>
    <t>O2-A9</t>
  </si>
  <si>
    <t>O2-A10</t>
  </si>
  <si>
    <t>O2-A11</t>
  </si>
  <si>
    <t>O2-A12</t>
  </si>
  <si>
    <t>O2-A13</t>
  </si>
  <si>
    <t>O2-A14</t>
  </si>
  <si>
    <t>O2-A15</t>
  </si>
  <si>
    <t>O2-A16</t>
  </si>
  <si>
    <t>O2-A17</t>
  </si>
  <si>
    <t>O2-A18</t>
  </si>
  <si>
    <t>O2-A19</t>
  </si>
  <si>
    <t>O2-A20</t>
  </si>
  <si>
    <t>O2-A21</t>
  </si>
  <si>
    <t>O2-A22</t>
  </si>
  <si>
    <t>O2-A23</t>
  </si>
  <si>
    <t>O2-A24</t>
  </si>
  <si>
    <t>O2-A25</t>
  </si>
  <si>
    <t>O2-A26</t>
  </si>
  <si>
    <t>O2-A27</t>
  </si>
  <si>
    <t>O2-A28</t>
  </si>
  <si>
    <t>O2-A29</t>
  </si>
  <si>
    <t>O2-A30</t>
  </si>
  <si>
    <t>O3</t>
  </si>
  <si>
    <t>O3-A1</t>
  </si>
  <si>
    <t>O3-A2</t>
  </si>
  <si>
    <t>O3-A3</t>
  </si>
  <si>
    <t>O3-A4</t>
  </si>
  <si>
    <t>O3-A5</t>
  </si>
  <si>
    <t>O3-A6</t>
  </si>
  <si>
    <t>O3-A7</t>
  </si>
  <si>
    <t>O3-A8</t>
  </si>
  <si>
    <t>O3-A9</t>
  </si>
  <si>
    <t>O3-A10</t>
  </si>
  <si>
    <t>O3-A11</t>
  </si>
  <si>
    <t>O3-A12</t>
  </si>
  <si>
    <t>O3-A13</t>
  </si>
  <si>
    <t>O3-A14</t>
  </si>
  <si>
    <t>O3-A15</t>
  </si>
  <si>
    <t>O3-A16</t>
  </si>
  <si>
    <t>O3-A17</t>
  </si>
  <si>
    <t>O3-A18</t>
  </si>
  <si>
    <t>O3-A19</t>
  </si>
  <si>
    <t>O3-A20</t>
  </si>
  <si>
    <t>O3-A21</t>
  </si>
  <si>
    <t>O3-A22</t>
  </si>
  <si>
    <t>O3-A23</t>
  </si>
  <si>
    <t>O3-A24</t>
  </si>
  <si>
    <t>O3-A25</t>
  </si>
  <si>
    <t>O3-A26</t>
  </si>
  <si>
    <t>O3-A27</t>
  </si>
  <si>
    <t>O3-A28</t>
  </si>
  <si>
    <t>O3-A29</t>
  </si>
  <si>
    <t>O3-A30</t>
  </si>
  <si>
    <t>O4</t>
  </si>
  <si>
    <t>O4-A1</t>
  </si>
  <si>
    <t>O4-A2</t>
  </si>
  <si>
    <t>O4-A3</t>
  </si>
  <si>
    <t>O4-A4</t>
  </si>
  <si>
    <t>O4-A5</t>
  </si>
  <si>
    <t>O4-A6</t>
  </si>
  <si>
    <t>O4-A7</t>
  </si>
  <si>
    <t>O4-A8</t>
  </si>
  <si>
    <t>O4-A9</t>
  </si>
  <si>
    <t>O4-A10</t>
  </si>
  <si>
    <t>O4-A11</t>
  </si>
  <si>
    <t>O4-A12</t>
  </si>
  <si>
    <t>O4-A13</t>
  </si>
  <si>
    <t>O4-A14</t>
  </si>
  <si>
    <t>O4-A15</t>
  </si>
  <si>
    <t>O4-A16</t>
  </si>
  <si>
    <t>O4-A17</t>
  </si>
  <si>
    <t>O4-A18</t>
  </si>
  <si>
    <t>O4-A19</t>
  </si>
  <si>
    <t>O4-A20</t>
  </si>
  <si>
    <t>O4-A21</t>
  </si>
  <si>
    <t>O4-A22</t>
  </si>
  <si>
    <t>O4-A23</t>
  </si>
  <si>
    <t>O4-A24</t>
  </si>
  <si>
    <t>O4-A25</t>
  </si>
  <si>
    <t>O4-A26</t>
  </si>
  <si>
    <t>O4-A27</t>
  </si>
  <si>
    <t>O4-A28</t>
  </si>
  <si>
    <t>O4-A29</t>
  </si>
  <si>
    <t>O4-A30</t>
  </si>
  <si>
    <t>O5</t>
  </si>
  <si>
    <t>O5-A1</t>
  </si>
  <si>
    <t>O5-A2</t>
  </si>
  <si>
    <t>O5-A3</t>
  </si>
  <si>
    <t>O5-A4</t>
  </si>
  <si>
    <t>O5-A5</t>
  </si>
  <si>
    <t>O5-A6</t>
  </si>
  <si>
    <t>O5-A7</t>
  </si>
  <si>
    <t>O5-A8</t>
  </si>
  <si>
    <t>O5-A9</t>
  </si>
  <si>
    <t>O5-A10</t>
  </si>
  <si>
    <t>O5-A11</t>
  </si>
  <si>
    <t>O5-A12</t>
  </si>
  <si>
    <t>O5-A13</t>
  </si>
  <si>
    <t>O5-A14</t>
  </si>
  <si>
    <t>O5-A15</t>
  </si>
  <si>
    <t>O5-A16</t>
  </si>
  <si>
    <t>O5-A17</t>
  </si>
  <si>
    <t>O5-A18</t>
  </si>
  <si>
    <t>O5-A19</t>
  </si>
  <si>
    <t>O5-A20</t>
  </si>
  <si>
    <t>O5-A21</t>
  </si>
  <si>
    <t>O5-A22</t>
  </si>
  <si>
    <t>O5-A23</t>
  </si>
  <si>
    <t>O5-A24</t>
  </si>
  <si>
    <t>O5-A25</t>
  </si>
  <si>
    <t>O5-A26</t>
  </si>
  <si>
    <t>O5-A27</t>
  </si>
  <si>
    <t>O5-A28</t>
  </si>
  <si>
    <t>O5-A29</t>
  </si>
  <si>
    <t>O5-A30</t>
  </si>
  <si>
    <t>Nota: El código de la actividad tiene dos componentes. El primero corresponde al numero del objetivo (O1, O2, etc) y el segundo corresponde al orden de la actividad que va de 1 en adelante (A1, A2, etc)</t>
  </si>
  <si>
    <t>EQUIPO DE TRABAJO</t>
  </si>
  <si>
    <t>1. Perfil profesional</t>
  </si>
  <si>
    <t>2. Enumere las principales actividades que el perfil realizará en el proyecto</t>
  </si>
  <si>
    <t>3. Asignación del recurso</t>
  </si>
  <si>
    <t>Breve resumen de tu trayectoria respecto a la experiencia, formación y competencias necesarias para cumplir con actividades especificas, relacionadas con el proyecto.</t>
  </si>
  <si>
    <t>Listado de las actividades que serán responsabilidad del perfil profesional solicitado.</t>
  </si>
  <si>
    <t>Indica si el recurso humano será financiando por recursos de cofinanciación (R01) o contrapartida (EF01)</t>
  </si>
  <si>
    <t>Cofinanciación</t>
  </si>
  <si>
    <t>Contrapartida</t>
  </si>
  <si>
    <t>Gestor profesional: Profesional en Administración de empresas con carreras afines,  con post grado y experiencia de mas de un año liderando proyectos y/o desarrollando nuevos servicios, preferiblemente en el sector hotelero. Con buen manejo de equipo y comunicación asertiva</t>
  </si>
  <si>
    <t>Controlar el desarrollo de las actividades del plan de trabajo</t>
  </si>
  <si>
    <t>Apoyar en la definición de los recorridos  y las experiencias de la ruta turística.</t>
  </si>
  <si>
    <t>x</t>
  </si>
  <si>
    <t>PLANEACIÓN FINANCIERA</t>
  </si>
  <si>
    <t>1. CÓDIGO DEL OBJETIVO</t>
  </si>
  <si>
    <t>2. NOMBRE DEL RUBRO</t>
  </si>
  <si>
    <t>3. Descripción del Rubro</t>
  </si>
  <si>
    <t>4. FUENTES DE FINANCIACIÓN</t>
  </si>
  <si>
    <t>5. TOTAL</t>
  </si>
  <si>
    <t>Seleccionar en la lista desplegable los rubros que se necesitan para cumplir con los objetivos especifico y que se relacionan con las actividades relacionadas</t>
  </si>
  <si>
    <t>Descripción específica pero corta del uso de los recursos establecidos</t>
  </si>
  <si>
    <t>Registrar el valor de inversión, si son rubros tipo cofinanciación R o contrapartida EF</t>
  </si>
  <si>
    <t>OE
Ejemplo</t>
  </si>
  <si>
    <t>R05- REQUERIMIENTOS DE INVERSIÓN PARA ADECUACIONES DE INFRAESTRUCTURA</t>
  </si>
  <si>
    <t>Organizar el parqueadero del hotel, agregando el parqueadero para 12 bicicletas turísticas</t>
  </si>
  <si>
    <t>R03- SERVICIOS PARA LA INNOVACIÓN</t>
  </si>
  <si>
    <t>Análisis y diseño logístico (listado de servicios para la Innovación que se encuentran en los TDR)</t>
  </si>
  <si>
    <t>EF02- Alquiler de salones para la realización de talleres o jornadas de capacitación y material didáctico</t>
  </si>
  <si>
    <t>Todo lo que se requiere para la capacitación de los recorridos</t>
  </si>
  <si>
    <t>R04- SERVICIOS, MATERIALES E INSUMOS NECESARIOS PARA LOS PROCESOS DE INNOVACIÓN</t>
  </si>
  <si>
    <t>R03- PRUEBAS Y SERVICIOS DE LABORATORIO:</t>
  </si>
  <si>
    <t>COSTOS INDIRECTOS</t>
  </si>
  <si>
    <t>TOTALES</t>
  </si>
  <si>
    <t>PLAN FINANCIERO</t>
  </si>
  <si>
    <t xml:space="preserve">Si este valor es diferente  a cero ($0)  revise los valores </t>
  </si>
  <si>
    <t>1. Código del Objetivo</t>
  </si>
  <si>
    <t>2.  Código de la Actividad</t>
  </si>
  <si>
    <t>3.  Nombre del Rubro</t>
  </si>
  <si>
    <t>4. Nombre del Recurso y/o Insumo</t>
  </si>
  <si>
    <t xml:space="preserve">5. Unidad </t>
  </si>
  <si>
    <t xml:space="preserve">6. Cantidad </t>
  </si>
  <si>
    <t xml:space="preserve">7. Valor Unitario </t>
  </si>
  <si>
    <t xml:space="preserve">8. Valor Total </t>
  </si>
  <si>
    <t>VALOR COFINANCIADO</t>
  </si>
  <si>
    <t>%</t>
  </si>
  <si>
    <t xml:space="preserve">CONTRAPARTIDA EN EFECTIVO </t>
  </si>
  <si>
    <t>R01 - PAGO DE RECURSO HUMANO</t>
  </si>
  <si>
    <t>R03 - SERVICIOS DE INNOVACIÓN</t>
  </si>
  <si>
    <t>Unidad</t>
  </si>
  <si>
    <t>R02 - PAGO DE GASTOS DE TRANSPORTE</t>
  </si>
  <si>
    <t xml:space="preserve">VALOR TOTAL DEL PROYECTO </t>
  </si>
  <si>
    <t xml:space="preserve">VERIFICACIÓN DE VALORES </t>
  </si>
  <si>
    <t>VALORES TOPES</t>
  </si>
  <si>
    <t xml:space="preserve">ALERTAS </t>
  </si>
  <si>
    <t>Máximo</t>
  </si>
  <si>
    <t xml:space="preserve">Mínimo </t>
  </si>
  <si>
    <t>EF01 - Recursos requeridos para el desarrollo del objeto del proyecto (Salarios . Honorarios)</t>
  </si>
  <si>
    <t>EF02 - Alquiler de salones para la realización de talleres o jornadas de capacitación y material didáctico</t>
  </si>
  <si>
    <t xml:space="preserve">Ítem </t>
  </si>
  <si>
    <t xml:space="preserve">Nombre Del Recurso </t>
  </si>
  <si>
    <t xml:space="preserve">Descripción de la Actividad </t>
  </si>
  <si>
    <t xml:space="preserve">Unidad </t>
  </si>
  <si>
    <t xml:space="preserve">Cantidad </t>
  </si>
  <si>
    <t xml:space="preserve">Valor Unitario </t>
  </si>
  <si>
    <t xml:space="preserve">Valor Total </t>
  </si>
  <si>
    <t xml:space="preserve">PARA TENER EN CUENTA </t>
  </si>
  <si>
    <t>R01</t>
  </si>
  <si>
    <t xml:space="preserve">PAGO DE RECURSO HUMANO </t>
  </si>
  <si>
    <t>Sin Tope</t>
  </si>
  <si>
    <t>R01.1</t>
  </si>
  <si>
    <t xml:space="preserve">Director de Proyecto </t>
  </si>
  <si>
    <t>Mes</t>
  </si>
  <si>
    <t>R01.2</t>
  </si>
  <si>
    <t xml:space="preserve">Ingeniero Agrónomo </t>
  </si>
  <si>
    <t>Ingeniero con Maestría en procesos de Innovación para el análisis y puesta a punto del proceso de producción de abonos para los nuevos productos</t>
  </si>
  <si>
    <t>R01.3</t>
  </si>
  <si>
    <t>Asesor en Innovación</t>
  </si>
  <si>
    <t>R01.4</t>
  </si>
  <si>
    <t>Ingeniero de desarrollo</t>
  </si>
  <si>
    <t>R01.5</t>
  </si>
  <si>
    <t xml:space="preserve">Honorarios Contador </t>
  </si>
  <si>
    <t>R01.6</t>
  </si>
  <si>
    <t xml:space="preserve">Auxiliar Administrativo </t>
  </si>
  <si>
    <t>R01.7</t>
  </si>
  <si>
    <t xml:space="preserve">Auxiliar de Bodega </t>
  </si>
  <si>
    <t>R01.8</t>
  </si>
  <si>
    <t>Almacenista</t>
  </si>
  <si>
    <t>R02</t>
  </si>
  <si>
    <t xml:space="preserve">PAGO DE GASTOS DE TRANSPORTE DEL EQUIPO EJECUTOR </t>
  </si>
  <si>
    <t>R02.1</t>
  </si>
  <si>
    <t>Transporte Ingeniero Agrónomo</t>
  </si>
  <si>
    <t xml:space="preserve">Transporte desde Villavicencio a la Planta de Producción para análisis y evaluación de la implementación del nuevo procesos de producción de abono </t>
  </si>
  <si>
    <t>La cofinanciación de este rubro no podrá exceder el 5% del valor total de la cofinanciación (Valor Máximo $3.500.000)</t>
  </si>
  <si>
    <t>R02.2</t>
  </si>
  <si>
    <t xml:space="preserve">Transporte Asesor Innovación </t>
  </si>
  <si>
    <t>Transporte desde Bogotá a la Planta de Producción</t>
  </si>
  <si>
    <t>R02.3</t>
  </si>
  <si>
    <t>Transporte Maquinaria</t>
  </si>
  <si>
    <t>Traslado de Maquinaria desde Villavicencio a Mapiripan</t>
  </si>
  <si>
    <t>R02.4</t>
  </si>
  <si>
    <t>R02.5</t>
  </si>
  <si>
    <t>R02.6</t>
  </si>
  <si>
    <t>R02.7</t>
  </si>
  <si>
    <t>R02.8</t>
  </si>
  <si>
    <t>R03</t>
  </si>
  <si>
    <t xml:space="preserve">SERVICIOS PARA LA INNOVACIÓN </t>
  </si>
  <si>
    <t>R03.1</t>
  </si>
  <si>
    <t>Servicio de diseño y análisis de productos agroindustriales</t>
  </si>
  <si>
    <t>La cofinanciación de este rubro deberá ser mínimo del 35% del valor total de la cofinanciación (Valor Mínimo $24,500,000)</t>
  </si>
  <si>
    <t>R03.1.1</t>
  </si>
  <si>
    <t xml:space="preserve">Diseño de nuevo producto a base de cacao </t>
  </si>
  <si>
    <t>R03.1.2</t>
  </si>
  <si>
    <t>R03.1.3</t>
  </si>
  <si>
    <t>R03.1.4</t>
  </si>
  <si>
    <t>R03.1.5</t>
  </si>
  <si>
    <t>R03.2</t>
  </si>
  <si>
    <t>Pruebas y Servicios de laboratorio</t>
  </si>
  <si>
    <t>R03.2.1</t>
  </si>
  <si>
    <t>Evaluación de agentes biológicos con énfasis en nematodos entomopatógenos</t>
  </si>
  <si>
    <t>R03.2.2</t>
  </si>
  <si>
    <t>R03.2.3</t>
  </si>
  <si>
    <t>R03.2.4</t>
  </si>
  <si>
    <t>R03.2.5</t>
  </si>
  <si>
    <t>R03.3</t>
  </si>
  <si>
    <t>Marketing Digital para validación</t>
  </si>
  <si>
    <t>R03.3.1</t>
  </si>
  <si>
    <t>Campaña de Marketing Digital validación de producto</t>
  </si>
  <si>
    <t xml:space="preserve">Mes </t>
  </si>
  <si>
    <t>R03.3.2</t>
  </si>
  <si>
    <t>R03.3.3</t>
  </si>
  <si>
    <t>R03.3.4</t>
  </si>
  <si>
    <t>R03.3.5</t>
  </si>
  <si>
    <t>R03.4</t>
  </si>
  <si>
    <t>Diseño, modelado e imagen gráfica para prototipos en 3D</t>
  </si>
  <si>
    <t>R03.4.1</t>
  </si>
  <si>
    <t>Diseño empaque nuevo producto</t>
  </si>
  <si>
    <t xml:space="preserve">Global </t>
  </si>
  <si>
    <t>R03.4.2</t>
  </si>
  <si>
    <t>R03.4.3</t>
  </si>
  <si>
    <t>R03.4.4</t>
  </si>
  <si>
    <t>R03.4.5</t>
  </si>
  <si>
    <t>R03.5</t>
  </si>
  <si>
    <t>Análisis y diseño logístico</t>
  </si>
  <si>
    <t>R03.5.1</t>
  </si>
  <si>
    <t>Optimización de los procesos de transporte de nuevo producto</t>
  </si>
  <si>
    <t>R03.5.2</t>
  </si>
  <si>
    <t>R03.5.3</t>
  </si>
  <si>
    <t>R03.5.4</t>
  </si>
  <si>
    <t>R03.5.5</t>
  </si>
  <si>
    <t>R03.6</t>
  </si>
  <si>
    <t>Desarrollo de soluciones TIC</t>
  </si>
  <si>
    <t>R03.6.1</t>
  </si>
  <si>
    <t>Diseño Pagina Web corporativa</t>
  </si>
  <si>
    <t>R03.6.2</t>
  </si>
  <si>
    <t>Aplicación para registro de datos de producción</t>
  </si>
  <si>
    <t>R03.6.3</t>
  </si>
  <si>
    <t>R03.6.4</t>
  </si>
  <si>
    <t>R03.6.5</t>
  </si>
  <si>
    <t>R03.7</t>
  </si>
  <si>
    <t>Evaluación de la operatividad y funcionamiento de la tecnología in situ</t>
  </si>
  <si>
    <t>R03.7.1</t>
  </si>
  <si>
    <t>Evaluación y puesta a punto de la nueva planta de producción</t>
  </si>
  <si>
    <t>R03.7.2</t>
  </si>
  <si>
    <t>R03.7.3</t>
  </si>
  <si>
    <t>R03.7.4</t>
  </si>
  <si>
    <t>R03.7.5</t>
  </si>
  <si>
    <t>R03.8</t>
  </si>
  <si>
    <t>Asesoría para el aseguramiento de la calidad y cumplimiento de normas</t>
  </si>
  <si>
    <t>R03.8.1</t>
  </si>
  <si>
    <t>Registro sanitario INVIMA</t>
  </si>
  <si>
    <t>R03.8.2</t>
  </si>
  <si>
    <t>R03.8.3</t>
  </si>
  <si>
    <t>R03.8.4</t>
  </si>
  <si>
    <t>R03.8.5</t>
  </si>
  <si>
    <t>R03.9</t>
  </si>
  <si>
    <t>Servicio tecnológico pruebas de calidad de materiales</t>
  </si>
  <si>
    <t>R03.9.1</t>
  </si>
  <si>
    <t>Análisis de Resistencia Materiales para empaques nuevo producto</t>
  </si>
  <si>
    <t>R03.9.2</t>
  </si>
  <si>
    <t>R03.9.3</t>
  </si>
  <si>
    <t>R03.9.4</t>
  </si>
  <si>
    <t>R03.9.5</t>
  </si>
  <si>
    <t>R03.10</t>
  </si>
  <si>
    <t>Validación con clientes, expertos y colaboradores</t>
  </si>
  <si>
    <t>R03.10.1</t>
  </si>
  <si>
    <t xml:space="preserve">Evento de Validación de nuevo Producto </t>
  </si>
  <si>
    <t>R03.10.2</t>
  </si>
  <si>
    <t>R03.10.3</t>
  </si>
  <si>
    <t>R03.10.4</t>
  </si>
  <si>
    <t>R03.10.5</t>
  </si>
  <si>
    <t>R03.11</t>
  </si>
  <si>
    <t>Transferencia tecnológica</t>
  </si>
  <si>
    <t>R03.11.1</t>
  </si>
  <si>
    <t>Transferencia tecnológica sector Agroindustrial nueva tecnologia</t>
  </si>
  <si>
    <t>R03.11.2</t>
  </si>
  <si>
    <t>R03.11.3</t>
  </si>
  <si>
    <t>R03.11.4</t>
  </si>
  <si>
    <t>R03.11.5</t>
  </si>
  <si>
    <t>R03.12</t>
  </si>
  <si>
    <t>Validación y análisis de oferta y demanda del prototipo</t>
  </si>
  <si>
    <t>R03.12.1</t>
  </si>
  <si>
    <t xml:space="preserve">Validación y Análisis del prototipo </t>
  </si>
  <si>
    <t>R03.12.2</t>
  </si>
  <si>
    <t>R03.12.3</t>
  </si>
  <si>
    <t>R03.12.4</t>
  </si>
  <si>
    <t>R03.12.5</t>
  </si>
  <si>
    <t>R03.13</t>
  </si>
  <si>
    <t>Vigilancia Tecnológica</t>
  </si>
  <si>
    <t>R03.13.1</t>
  </si>
  <si>
    <t>Seguimiento y validación tecnológica</t>
  </si>
  <si>
    <t>R03.13.2</t>
  </si>
  <si>
    <t>R03.13.3</t>
  </si>
  <si>
    <t>R03.13.4</t>
  </si>
  <si>
    <t>R03.13.5</t>
  </si>
  <si>
    <t>R03.14</t>
  </si>
  <si>
    <t>Propiedad intelectual</t>
  </si>
  <si>
    <t>R03.14.1</t>
  </si>
  <si>
    <t>Tramites y Registro de Marca</t>
  </si>
  <si>
    <t>R03.14.2</t>
  </si>
  <si>
    <t>R03.14.3</t>
  </si>
  <si>
    <t>R03.14.4</t>
  </si>
  <si>
    <t>R03.14.5</t>
  </si>
  <si>
    <t>R04</t>
  </si>
  <si>
    <t>MAQUINARIA, HERRAMIENTAS, EQUIPOS, MATERIALES E INSUMOS NECSARIOS PARA LOS PROCESOS DE INNOVACIÓN</t>
  </si>
  <si>
    <t>R04.1</t>
  </si>
  <si>
    <t xml:space="preserve">Suministro e Instalación Maquina para el procesamiento de cacao </t>
  </si>
  <si>
    <t xml:space="preserve"> La cofinanciación de este rubro no podrá exceder el 30% del valor total de la cofinanciación (Valor Máximo $21,000,000)</t>
  </si>
  <si>
    <t>R04.2</t>
  </si>
  <si>
    <t xml:space="preserve">Banda Transportadora para el secado del cacao </t>
  </si>
  <si>
    <t>R04.3</t>
  </si>
  <si>
    <t>R04.4</t>
  </si>
  <si>
    <t>R04.5</t>
  </si>
  <si>
    <t>R04.6</t>
  </si>
  <si>
    <t>R04.7</t>
  </si>
  <si>
    <t>R04.8</t>
  </si>
  <si>
    <t>R05</t>
  </si>
  <si>
    <t>REQUERIMIENTOS DE INVERSIÓN Y ADECUACIONES DE INFRAESTRUCTURA</t>
  </si>
  <si>
    <t>R05.1</t>
  </si>
  <si>
    <t xml:space="preserve">Placa de contrapiso soporte Maquina para el Procesamiento de cacao según especificaciones técnicas del fabricante </t>
  </si>
  <si>
    <t>m2</t>
  </si>
  <si>
    <t>La cofinanciación de este rubro no podrá exceder el 20% del valor total de la cofinanciación (Valor Máximo $14,000,000)</t>
  </si>
  <si>
    <t>R05.2</t>
  </si>
  <si>
    <t>R05.3</t>
  </si>
  <si>
    <t>R05.4</t>
  </si>
  <si>
    <t>R05.5</t>
  </si>
  <si>
    <t>R05.6</t>
  </si>
  <si>
    <t>R05.7</t>
  </si>
  <si>
    <t>R05.8</t>
  </si>
  <si>
    <t xml:space="preserve">Item </t>
  </si>
  <si>
    <t>La cofinanciación de este rubro no podrá exceder el 5% del valor total de la cofinanciación (Valor Maximo $3.500.000)</t>
  </si>
  <si>
    <t xml:space="preserve"> La cofinanciación de este rubro no podrá exceder el 30% del valor total de la cofinanciación (Valor Maximo $21,000,000)</t>
  </si>
  <si>
    <t>La cofinanciación de este rubro no podrá exceder el 20% del valor total de la cofinanciación (Valor Maximo $14,000,000)</t>
  </si>
  <si>
    <t>INDICADORES</t>
  </si>
  <si>
    <t>- Impacto (social, económico, productivo, tecnológico) si este fuera el caso</t>
  </si>
  <si>
    <t>Seleccione con una X uno o dos indicadores que pueda soportar la pertinencia y el impacto real que el proyecto genero en su organización</t>
  </si>
  <si>
    <t>Indicadores</t>
  </si>
  <si>
    <t xml:space="preserve">Descripción </t>
  </si>
  <si>
    <t>Productividad Operativa</t>
  </si>
  <si>
    <t>Variable 1. (Cantidad de productos o Servicios producidos)/  Variable 2. (Cantidad de recursos requeridos)</t>
  </si>
  <si>
    <t>Productividad en Ahorros de costes por la innovación en procesos</t>
  </si>
  <si>
    <t>Variable 1. (Costos sin innovación) - Variable 2. (Costos con Innovación)</t>
  </si>
  <si>
    <t>Productividad en Nivel de ventas</t>
  </si>
  <si>
    <t>Variable 1. (Ventas reales)/ Variable 2. (Ventas presupuestadas)</t>
  </si>
  <si>
    <t>Productividad %ventas de nuevos productos o servicios</t>
  </si>
  <si>
    <t>Variable 1. (Ventas de nuevos productos)/ Variable 2. (Ventas totales)</t>
  </si>
  <si>
    <t>Productividad # Prospectos interesados en la innovación de la empresa</t>
  </si>
  <si>
    <t>Variable 1. (Número de personas que han manifestado interés por la innovación)</t>
  </si>
  <si>
    <t xml:space="preserve">Productividad en Porcentaje de innovación en la empresa </t>
  </si>
  <si>
    <t>Variable 1.(cuota de ingresos de las innovaciones) / Variable 2. (volumen de negocios total) * 100</t>
  </si>
  <si>
    <t>Realice las proyecciones esperadas  con cada uno de los indicadores seleccionados. Debe registrar la línea base (valor actual del indicador), de tal manera que se pueda determinar de manera posterior los cambios en el indicador.</t>
  </si>
  <si>
    <r>
      <rPr>
        <sz val="11"/>
        <color theme="1"/>
        <rFont val="Calibri"/>
        <family val="2"/>
      </rPr>
      <t xml:space="preserve">Recuerde que lo primero es seleccionar de la lista desplegable el </t>
    </r>
    <r>
      <rPr>
        <b/>
        <sz val="11"/>
        <color theme="1"/>
        <rFont val="Calibri"/>
        <family val="2"/>
      </rPr>
      <t>componente de impacto</t>
    </r>
    <r>
      <rPr>
        <sz val="11"/>
        <color theme="1"/>
        <rFont val="Calibri"/>
        <family val="2"/>
      </rPr>
      <t>, asociado a cada indicador.</t>
    </r>
  </si>
  <si>
    <t>Indicador</t>
  </si>
  <si>
    <t>Productividad en nivel de ventas</t>
  </si>
  <si>
    <t>Ejemplo:</t>
  </si>
  <si>
    <t>Descripción de la línea base</t>
  </si>
  <si>
    <t xml:space="preserve">Inexistencia de producción local de hortalizas </t>
  </si>
  <si>
    <t>Se fabrican 200 croquetas de yuca con 4 empleados en una semana</t>
  </si>
  <si>
    <t>Línea base</t>
  </si>
  <si>
    <t>Proyección</t>
  </si>
  <si>
    <t>Fuentes de verificación</t>
  </si>
  <si>
    <t>Variable 1</t>
  </si>
  <si>
    <t>Variable 2</t>
  </si>
  <si>
    <t>Formato de registro de producción semanal (Adjuntarlo en la propuesta)</t>
  </si>
  <si>
    <t>300 kilos</t>
  </si>
  <si>
    <t xml:space="preserve">Ejemplo: </t>
  </si>
  <si>
    <t>Proceso de transformación de YUCA a croquetas</t>
  </si>
  <si>
    <t>Informe con el registro fotografico del proceso y el resultado final del cultivo de hortalizas.</t>
  </si>
  <si>
    <t>Formule la ecuación identificada en el indicador</t>
  </si>
  <si>
    <t>Descripción del proceso o producto a medir</t>
  </si>
  <si>
    <t>La producción de hortalizas.</t>
  </si>
  <si>
    <t xml:space="preserve">- Incremento de la productividad </t>
  </si>
  <si>
    <t>Componentes de Impacto</t>
  </si>
  <si>
    <t>- Incremento de los ingresos</t>
  </si>
  <si>
    <t>- Incremento en el porcentaje de ventas relacionadas con productos de innovación introducidos.</t>
  </si>
  <si>
    <t>Intenciones de compra con el sector del comercio.</t>
  </si>
  <si>
    <t>Nuevo servicio turístico para experiencias comunitarias y gastronómicas</t>
  </si>
  <si>
    <t>Venta y comercialización de cultivos tradicionales (plátano y yuca), semestral.</t>
  </si>
  <si>
    <t>Actualmente se espera iniciar con innovación en servicios, la empresa sólo tiene recorridos tradicionales a la caimanera, medición mensual</t>
  </si>
  <si>
    <t>Cartas de intención.</t>
  </si>
  <si>
    <t>- Incremento en la producción</t>
  </si>
  <si>
    <t>- Captación de clientes potenciales</t>
  </si>
  <si>
    <t>- Porcentaje de mejora en la gestión de la innovación con la línea base de cada empresa, con las métricas e indicadores iniciales y finales.</t>
  </si>
  <si>
    <t xml:space="preserve"> MATRIZ DE RIESGOS</t>
  </si>
  <si>
    <r>
      <rPr>
        <sz val="15"/>
        <color theme="1"/>
        <rFont val="Calibri"/>
        <family val="2"/>
      </rPr>
      <t xml:space="preserve">A continuación, de acuerdo al contexto general de su proyecto de innovación identifique y califique de la manera mas objetiva sus riesgos asociados. Las celdas que debe diligenciar son las resaltadas con azul. En las columnas </t>
    </r>
    <r>
      <rPr>
        <b/>
        <sz val="15"/>
        <color theme="1"/>
        <rFont val="Calibri"/>
        <family val="2"/>
      </rPr>
      <t>F</t>
    </r>
    <r>
      <rPr>
        <sz val="15"/>
        <color theme="1"/>
        <rFont val="Calibri"/>
        <family val="2"/>
      </rPr>
      <t xml:space="preserve"> y </t>
    </r>
    <r>
      <rPr>
        <b/>
        <sz val="15"/>
        <color theme="1"/>
        <rFont val="Calibri"/>
        <family val="2"/>
      </rPr>
      <t>H</t>
    </r>
    <r>
      <rPr>
        <sz val="15"/>
        <color theme="1"/>
        <rFont val="Calibri"/>
        <family val="2"/>
      </rPr>
      <t xml:space="preserve"> va a calificar desde su criterio la probabilidad de que el riesgo se materialice y la magnitud de afectación al proyecto en caso de que asi sea. En los dos casos se califica de 1 a 5 siendo uno la probabilidad y magnitud menor y siendo 5 la mayor. Automaticamente una vez califique estas dos variables en las columnas "</t>
    </r>
    <r>
      <rPr>
        <b/>
        <sz val="15"/>
        <color theme="1"/>
        <rFont val="Calibri"/>
        <family val="2"/>
      </rPr>
      <t>JK</t>
    </r>
    <r>
      <rPr>
        <sz val="15"/>
        <color theme="1"/>
        <rFont val="Calibri"/>
        <family val="2"/>
      </rPr>
      <t>" y "</t>
    </r>
    <r>
      <rPr>
        <b/>
        <sz val="15"/>
        <color theme="1"/>
        <rFont val="Calibri"/>
        <family val="2"/>
      </rPr>
      <t>L</t>
    </r>
    <r>
      <rPr>
        <sz val="15"/>
        <color theme="1"/>
        <rFont val="Calibri"/>
        <family val="2"/>
      </rPr>
      <t>" se tendra calificado el riesgo. Puede relacionar tentos riesgos como considere.</t>
    </r>
  </si>
  <si>
    <t xml:space="preserve">No.              </t>
  </si>
  <si>
    <t>TIPO DE RIESGO</t>
  </si>
  <si>
    <t xml:space="preserve">DESCRIPCIÓN RIESGO                                                                                     </t>
  </si>
  <si>
    <t>PROBABILIDAD</t>
  </si>
  <si>
    <t>MAGNITUD</t>
  </si>
  <si>
    <t>Valor del Riesgo</t>
  </si>
  <si>
    <t>Nivel del Riesgo</t>
  </si>
  <si>
    <t>EFECTOS</t>
  </si>
  <si>
    <t>MITIGACIÓN</t>
  </si>
  <si>
    <t>SUPUESTOS</t>
  </si>
  <si>
    <t>No</t>
  </si>
  <si>
    <t>Cualidad</t>
  </si>
  <si>
    <t>Operacional</t>
  </si>
  <si>
    <t>Falta de proveedores en la región en términos de insumos y servicios</t>
  </si>
  <si>
    <t>Demoras en la contratación y ejecución del proyecto</t>
  </si>
  <si>
    <t>Estudio de mercado con el fin de establecer los posibles proveedores con los que cuenta la región y los proveedores que se deben buscar en otras regiones cercanas.</t>
  </si>
  <si>
    <t>Se cuenta con proveedores acordes a la demanda del proyecto en la region propia y en la region mas cercana al  municipio objetivo por este.</t>
  </si>
  <si>
    <t>Asociados a fenómenos de origen natural: atmosféricos, hidrológicos, geológicos, otros</t>
  </si>
  <si>
    <t>Muy grave</t>
  </si>
  <si>
    <t>Asociados a fenómenos de origen humano no intencionales: aglomeración de público</t>
  </si>
  <si>
    <t>Casi Seguro</t>
  </si>
  <si>
    <t>Catastrófico</t>
  </si>
  <si>
    <t>Probable</t>
  </si>
  <si>
    <t>Mayor</t>
  </si>
  <si>
    <t>Moderado</t>
  </si>
  <si>
    <t>Improbable</t>
  </si>
  <si>
    <t>Menor</t>
  </si>
  <si>
    <t>Raro</t>
  </si>
  <si>
    <t>Insignificante</t>
  </si>
  <si>
    <t>RIESGOS</t>
  </si>
  <si>
    <t>Afectan la linea de producción</t>
  </si>
  <si>
    <t>Administrativo</t>
  </si>
  <si>
    <t>Afectan el proyecto por situaciones externas o internas de tipo contratación, licencias, etc</t>
  </si>
  <si>
    <t>Se asocian sobre todos a situaciones de orden publico, deplazamiento, etc</t>
  </si>
  <si>
    <t>Asociados a fenómenos de origen biológico: plagas, epidemias</t>
  </si>
  <si>
    <t>Todo acontecimiento asociado a temas sanitarios</t>
  </si>
  <si>
    <t xml:space="preserve">Todo acontecimiento de origen natural como los descritos asociados al territorio </t>
  </si>
  <si>
    <t>Grados de innovación</t>
  </si>
  <si>
    <t>Radical</t>
  </si>
  <si>
    <t>Disruptiva</t>
  </si>
  <si>
    <t>Nivel de afinidad con actividad principal</t>
  </si>
  <si>
    <t>Medio</t>
  </si>
  <si>
    <t>Bajo</t>
  </si>
  <si>
    <t>Proceso asociado al proyecto</t>
  </si>
  <si>
    <t>Administrativa</t>
  </si>
  <si>
    <t>Comercial</t>
  </si>
  <si>
    <t>Otro</t>
  </si>
  <si>
    <t>Categorias de enfoque diferencial</t>
  </si>
  <si>
    <t>Edad o etapa del ciclo vital</t>
  </si>
  <si>
    <t>Orientación sexual</t>
  </si>
  <si>
    <t>Identidad de Género</t>
  </si>
  <si>
    <t>Pertenencia Etnica</t>
  </si>
  <si>
    <t>Discapacidad</t>
  </si>
  <si>
    <t>Otros</t>
  </si>
  <si>
    <t>SECTORES</t>
  </si>
  <si>
    <t>TIPOS DE INNOVACIÓN</t>
  </si>
  <si>
    <t>RUBROS</t>
  </si>
  <si>
    <t>OBJETIVOS</t>
  </si>
  <si>
    <t>ACTIVIDADES</t>
  </si>
  <si>
    <t>Innovación en Producto</t>
  </si>
  <si>
    <t>Agroindustria</t>
  </si>
  <si>
    <t>Innovación en Servicio</t>
  </si>
  <si>
    <t>Turismo</t>
  </si>
  <si>
    <t>VAUPES</t>
  </si>
  <si>
    <t>Carurú</t>
  </si>
  <si>
    <t>Pacoa</t>
  </si>
  <si>
    <t>Papunahua</t>
  </si>
  <si>
    <t>Taraira</t>
  </si>
  <si>
    <t>Yavaraté</t>
  </si>
  <si>
    <t>Femenino</t>
  </si>
  <si>
    <t>No Binario</t>
  </si>
  <si>
    <t>Campesinos</t>
  </si>
  <si>
    <t>O1-A31</t>
  </si>
  <si>
    <t>O2-A31</t>
  </si>
  <si>
    <t>O3-A31</t>
  </si>
  <si>
    <t>O4-A31</t>
  </si>
  <si>
    <t>O5-A31</t>
  </si>
  <si>
    <t>O1-A32</t>
  </si>
  <si>
    <t>O2-A32</t>
  </si>
  <si>
    <t>O3-A32</t>
  </si>
  <si>
    <t>O4-A32</t>
  </si>
  <si>
    <t>O5-A32</t>
  </si>
  <si>
    <t>O1-A33</t>
  </si>
  <si>
    <t>O2-A33</t>
  </si>
  <si>
    <t>O3-A33</t>
  </si>
  <si>
    <t>O4-A33</t>
  </si>
  <si>
    <t>O5-A33</t>
  </si>
  <si>
    <t>O1-A34</t>
  </si>
  <si>
    <t>O2-A34</t>
  </si>
  <si>
    <t>O3-A34</t>
  </si>
  <si>
    <t>O4-A34</t>
  </si>
  <si>
    <t>O5-A34</t>
  </si>
  <si>
    <t>O1-A35</t>
  </si>
  <si>
    <t>O2-A35</t>
  </si>
  <si>
    <t>O3-A35</t>
  </si>
  <si>
    <t>O4-A35</t>
  </si>
  <si>
    <t>O5-A35</t>
  </si>
  <si>
    <t>O1-A36</t>
  </si>
  <si>
    <t>O2-A36</t>
  </si>
  <si>
    <t>O3-A36</t>
  </si>
  <si>
    <t>O4-A36</t>
  </si>
  <si>
    <t>O5-A36</t>
  </si>
  <si>
    <t>O1-A37</t>
  </si>
  <si>
    <t>O2-A37</t>
  </si>
  <si>
    <t>O3-A37</t>
  </si>
  <si>
    <t>O4-A37</t>
  </si>
  <si>
    <t>O5-A37</t>
  </si>
  <si>
    <t>O1-A38</t>
  </si>
  <si>
    <t>O2-A38</t>
  </si>
  <si>
    <t>O3-A38</t>
  </si>
  <si>
    <t>O4-A38</t>
  </si>
  <si>
    <t>O5-A38</t>
  </si>
  <si>
    <t>O1-A39</t>
  </si>
  <si>
    <t>O2-A39</t>
  </si>
  <si>
    <t>O3-A39</t>
  </si>
  <si>
    <t>O4-A39</t>
  </si>
  <si>
    <t>O5-A39</t>
  </si>
  <si>
    <t>O1-A40</t>
  </si>
  <si>
    <t>O2-A40</t>
  </si>
  <si>
    <t>O3-A40</t>
  </si>
  <si>
    <t>O4-A40</t>
  </si>
  <si>
    <t>O5-A40</t>
  </si>
  <si>
    <t>O1-A41</t>
  </si>
  <si>
    <t>O2-A41</t>
  </si>
  <si>
    <t>O3-A41</t>
  </si>
  <si>
    <t>O4-A41</t>
  </si>
  <si>
    <t>O5-A41</t>
  </si>
  <si>
    <t>O1-A42</t>
  </si>
  <si>
    <t>O2-A42</t>
  </si>
  <si>
    <t>O3-A42</t>
  </si>
  <si>
    <t>O4-A42</t>
  </si>
  <si>
    <t>O5-A42</t>
  </si>
  <si>
    <t>O1-A43</t>
  </si>
  <si>
    <t>O2-A43</t>
  </si>
  <si>
    <t>O3-A43</t>
  </si>
  <si>
    <t>O4-A43</t>
  </si>
  <si>
    <t>O5-A43</t>
  </si>
  <si>
    <t>O1-A44</t>
  </si>
  <si>
    <t>O2-A44</t>
  </si>
  <si>
    <t>O3-A44</t>
  </si>
  <si>
    <t>O4-A44</t>
  </si>
  <si>
    <t>O5-A44</t>
  </si>
  <si>
    <t>O1-A45</t>
  </si>
  <si>
    <t>O2-A45</t>
  </si>
  <si>
    <t>O3-A45</t>
  </si>
  <si>
    <t>O4-A45</t>
  </si>
  <si>
    <t>O5-A45</t>
  </si>
  <si>
    <t>O1-A46</t>
  </si>
  <si>
    <t>O2-A46</t>
  </si>
  <si>
    <t>O3-A46</t>
  </si>
  <si>
    <t>O4-A46</t>
  </si>
  <si>
    <t>O5-A46</t>
  </si>
  <si>
    <t>O1-A47</t>
  </si>
  <si>
    <t>O2-A47</t>
  </si>
  <si>
    <t>O3-A47</t>
  </si>
  <si>
    <t>O4-A47</t>
  </si>
  <si>
    <t>O5-A47</t>
  </si>
  <si>
    <t>O1-A48</t>
  </si>
  <si>
    <t>O2-A48</t>
  </si>
  <si>
    <t>O3-A48</t>
  </si>
  <si>
    <t>O4-A48</t>
  </si>
  <si>
    <t>O5-A48</t>
  </si>
  <si>
    <t>O1-A49</t>
  </si>
  <si>
    <t>O2-A49</t>
  </si>
  <si>
    <t>O3-A49</t>
  </si>
  <si>
    <t>O4-A49</t>
  </si>
  <si>
    <t>O5-A49</t>
  </si>
  <si>
    <t>O1-A50</t>
  </si>
  <si>
    <t>O2-A50</t>
  </si>
  <si>
    <t>O3-A50</t>
  </si>
  <si>
    <t>O4-A50</t>
  </si>
  <si>
    <t>O5-A50</t>
  </si>
  <si>
    <t>O1-A51</t>
  </si>
  <si>
    <t>O2-A51</t>
  </si>
  <si>
    <t>O3-A51</t>
  </si>
  <si>
    <t>O4-A51</t>
  </si>
  <si>
    <t>O5-A51</t>
  </si>
  <si>
    <t>O1-A52</t>
  </si>
  <si>
    <t>O2-A52</t>
  </si>
  <si>
    <t>O3-A52</t>
  </si>
  <si>
    <t>O4-A52</t>
  </si>
  <si>
    <t>O5-A52</t>
  </si>
  <si>
    <t>O1-A53</t>
  </si>
  <si>
    <t>O2-A53</t>
  </si>
  <si>
    <t>O3-A53</t>
  </si>
  <si>
    <t>O4-A53</t>
  </si>
  <si>
    <t>O5-A53</t>
  </si>
  <si>
    <t>O1-A54</t>
  </si>
  <si>
    <t>O2-A54</t>
  </si>
  <si>
    <t>O3-A54</t>
  </si>
  <si>
    <t>O4-A54</t>
  </si>
  <si>
    <t>O5-A54</t>
  </si>
  <si>
    <t>O1-A55</t>
  </si>
  <si>
    <t>O2-A55</t>
  </si>
  <si>
    <t>O3-A55</t>
  </si>
  <si>
    <t>O4-A55</t>
  </si>
  <si>
    <t>O5-A55</t>
  </si>
  <si>
    <t>O1-A56</t>
  </si>
  <si>
    <t>O2-A56</t>
  </si>
  <si>
    <t>O3-A56</t>
  </si>
  <si>
    <t>O4-A56</t>
  </si>
  <si>
    <t>O5-A56</t>
  </si>
  <si>
    <t>O1-A57</t>
  </si>
  <si>
    <t>O2-A57</t>
  </si>
  <si>
    <t>O3-A57</t>
  </si>
  <si>
    <t>O4-A57</t>
  </si>
  <si>
    <t>O5-A57</t>
  </si>
  <si>
    <t>O1-A58</t>
  </si>
  <si>
    <t>O2-A58</t>
  </si>
  <si>
    <t>O3-A58</t>
  </si>
  <si>
    <t>O4-A58</t>
  </si>
  <si>
    <t>O5-A58</t>
  </si>
  <si>
    <t>O1-A59</t>
  </si>
  <si>
    <t>O2-A59</t>
  </si>
  <si>
    <t>O3-A59</t>
  </si>
  <si>
    <t>O4-A59</t>
  </si>
  <si>
    <t>O5-A59</t>
  </si>
  <si>
    <t>O1-A60</t>
  </si>
  <si>
    <t>O2-A60</t>
  </si>
  <si>
    <t>O3-A60</t>
  </si>
  <si>
    <t>O4-A60</t>
  </si>
  <si>
    <t>O5-A60</t>
  </si>
  <si>
    <t>O1-A61</t>
  </si>
  <si>
    <t>O2-A61</t>
  </si>
  <si>
    <t>O3-A61</t>
  </si>
  <si>
    <t>O4-A61</t>
  </si>
  <si>
    <t>O5-A61</t>
  </si>
  <si>
    <t>O1-A62</t>
  </si>
  <si>
    <t>O2-A62</t>
  </si>
  <si>
    <t>O3-A62</t>
  </si>
  <si>
    <t>O4-A62</t>
  </si>
  <si>
    <t>O5-A62</t>
  </si>
  <si>
    <t>O1-A63</t>
  </si>
  <si>
    <t>O2-A63</t>
  </si>
  <si>
    <t>O3-A63</t>
  </si>
  <si>
    <t>O4-A63</t>
  </si>
  <si>
    <t>O5-A63</t>
  </si>
  <si>
    <t>O1-A64</t>
  </si>
  <si>
    <t>O2-A64</t>
  </si>
  <si>
    <t>O3-A64</t>
  </si>
  <si>
    <t>O4-A64</t>
  </si>
  <si>
    <t>O5-A64</t>
  </si>
  <si>
    <t>O1-A65</t>
  </si>
  <si>
    <t>O2-A65</t>
  </si>
  <si>
    <t>O3-A65</t>
  </si>
  <si>
    <t>O4-A65</t>
  </si>
  <si>
    <t>O5-A65</t>
  </si>
  <si>
    <t>O1-A66</t>
  </si>
  <si>
    <t>O2-A66</t>
  </si>
  <si>
    <t>O3-A66</t>
  </si>
  <si>
    <t>O4-A66</t>
  </si>
  <si>
    <t>O5-A66</t>
  </si>
  <si>
    <t>O1-A67</t>
  </si>
  <si>
    <t>O2-A67</t>
  </si>
  <si>
    <t>O3-A67</t>
  </si>
  <si>
    <t>O4-A67</t>
  </si>
  <si>
    <t>O5-A67</t>
  </si>
  <si>
    <t>O1-A68</t>
  </si>
  <si>
    <t>O2-A68</t>
  </si>
  <si>
    <t>O3-A68</t>
  </si>
  <si>
    <t>O4-A68</t>
  </si>
  <si>
    <t>O5-A68</t>
  </si>
  <si>
    <t>O1-A69</t>
  </si>
  <si>
    <t>O2-A69</t>
  </si>
  <si>
    <t>O3-A69</t>
  </si>
  <si>
    <t>O4-A69</t>
  </si>
  <si>
    <t>O5-A69</t>
  </si>
  <si>
    <t>O1-A70</t>
  </si>
  <si>
    <t>O2-A70</t>
  </si>
  <si>
    <t>O3-A70</t>
  </si>
  <si>
    <t>O4-A70</t>
  </si>
  <si>
    <t>O5-A70</t>
  </si>
  <si>
    <t>O1-A71</t>
  </si>
  <si>
    <t>O2-A71</t>
  </si>
  <si>
    <t>O3-A71</t>
  </si>
  <si>
    <t>O4-A71</t>
  </si>
  <si>
    <t>O5-A71</t>
  </si>
  <si>
    <t>O1-A72</t>
  </si>
  <si>
    <t>O2-A72</t>
  </si>
  <si>
    <t>O3-A72</t>
  </si>
  <si>
    <t>O4-A72</t>
  </si>
  <si>
    <t>O5-A72</t>
  </si>
  <si>
    <t>O1-A73</t>
  </si>
  <si>
    <t>O2-A73</t>
  </si>
  <si>
    <t>O3-A73</t>
  </si>
  <si>
    <t>O4-A73</t>
  </si>
  <si>
    <t>O5-A73</t>
  </si>
  <si>
    <t>O1-A74</t>
  </si>
  <si>
    <t>O2-A74</t>
  </si>
  <si>
    <t>O3-A74</t>
  </si>
  <si>
    <t>O4-A74</t>
  </si>
  <si>
    <t>O5-A74</t>
  </si>
  <si>
    <t>O1-A75</t>
  </si>
  <si>
    <t>O2-A75</t>
  </si>
  <si>
    <t>O3-A75</t>
  </si>
  <si>
    <t>O4-A75</t>
  </si>
  <si>
    <t>O5-A75</t>
  </si>
  <si>
    <t>O1-A76</t>
  </si>
  <si>
    <t>O2-A76</t>
  </si>
  <si>
    <t>O3-A76</t>
  </si>
  <si>
    <t>O4-A76</t>
  </si>
  <si>
    <t>O5-A76</t>
  </si>
  <si>
    <t>O1-A77</t>
  </si>
  <si>
    <t>O2-A77</t>
  </si>
  <si>
    <t>O3-A77</t>
  </si>
  <si>
    <t>O4-A77</t>
  </si>
  <si>
    <t>O5-A77</t>
  </si>
  <si>
    <t>O1-A78</t>
  </si>
  <si>
    <t>O2-A78</t>
  </si>
  <si>
    <t>O3-A78</t>
  </si>
  <si>
    <t>O4-A78</t>
  </si>
  <si>
    <t>O5-A78</t>
  </si>
  <si>
    <t>O1-A79</t>
  </si>
  <si>
    <t>O2-A79</t>
  </si>
  <si>
    <t>O3-A79</t>
  </si>
  <si>
    <t>O4-A79</t>
  </si>
  <si>
    <t>O5-A79</t>
  </si>
  <si>
    <t>O1-A80</t>
  </si>
  <si>
    <t>O2-A80</t>
  </si>
  <si>
    <t>O3-A80</t>
  </si>
  <si>
    <t>O4-A80</t>
  </si>
  <si>
    <t>O5-A80</t>
  </si>
  <si>
    <t>O1-A81</t>
  </si>
  <si>
    <t>O2-A81</t>
  </si>
  <si>
    <t>O3-A81</t>
  </si>
  <si>
    <t>O4-A81</t>
  </si>
  <si>
    <t>O5-A81</t>
  </si>
  <si>
    <t>O1-A82</t>
  </si>
  <si>
    <t>O2-A82</t>
  </si>
  <si>
    <t>O3-A82</t>
  </si>
  <si>
    <t>O4-A82</t>
  </si>
  <si>
    <t>O5-A82</t>
  </si>
  <si>
    <t>O1-A83</t>
  </si>
  <si>
    <t>O2-A83</t>
  </si>
  <si>
    <t>O3-A83</t>
  </si>
  <si>
    <t>O4-A83</t>
  </si>
  <si>
    <t>O5-A83</t>
  </si>
  <si>
    <t>O1-A84</t>
  </si>
  <si>
    <t>O2-A84</t>
  </si>
  <si>
    <t>O3-A84</t>
  </si>
  <si>
    <t>O4-A84</t>
  </si>
  <si>
    <t>O5-A84</t>
  </si>
  <si>
    <t>O1-A85</t>
  </si>
  <si>
    <t>O2-A85</t>
  </si>
  <si>
    <t>O3-A85</t>
  </si>
  <si>
    <t>O4-A85</t>
  </si>
  <si>
    <t>O5-A85</t>
  </si>
  <si>
    <t>O1-A86</t>
  </si>
  <si>
    <t>O2-A86</t>
  </si>
  <si>
    <t>O3-A86</t>
  </si>
  <si>
    <t>O4-A86</t>
  </si>
  <si>
    <t>O5-A86</t>
  </si>
  <si>
    <t>O1-A87</t>
  </si>
  <si>
    <t>O2-A87</t>
  </si>
  <si>
    <t>O3-A87</t>
  </si>
  <si>
    <t>O4-A87</t>
  </si>
  <si>
    <t>O5-A87</t>
  </si>
  <si>
    <t>O1-A88</t>
  </si>
  <si>
    <t>O2-A88</t>
  </si>
  <si>
    <t>O3-A88</t>
  </si>
  <si>
    <t>O4-A88</t>
  </si>
  <si>
    <t>O5-A88</t>
  </si>
  <si>
    <t>O1-A89</t>
  </si>
  <si>
    <t>O2-A89</t>
  </si>
  <si>
    <t>O3-A89</t>
  </si>
  <si>
    <t>O4-A89</t>
  </si>
  <si>
    <t>O5-A89</t>
  </si>
  <si>
    <t>O1-A90</t>
  </si>
  <si>
    <t>O2-A90</t>
  </si>
  <si>
    <t>O3-A90</t>
  </si>
  <si>
    <t>O4-A90</t>
  </si>
  <si>
    <t>O5-A90</t>
  </si>
  <si>
    <t>O1-A91</t>
  </si>
  <si>
    <t>O2-A91</t>
  </si>
  <si>
    <t>O3-A91</t>
  </si>
  <si>
    <t>O4-A91</t>
  </si>
  <si>
    <t>O5-A91</t>
  </si>
  <si>
    <t>O1-A92</t>
  </si>
  <si>
    <t>O2-A92</t>
  </si>
  <si>
    <t>O3-A92</t>
  </si>
  <si>
    <t>O4-A92</t>
  </si>
  <si>
    <t>O5-A92</t>
  </si>
  <si>
    <t>O1-A93</t>
  </si>
  <si>
    <t>O2-A93</t>
  </si>
  <si>
    <t>O3-A93</t>
  </si>
  <si>
    <t>O4-A93</t>
  </si>
  <si>
    <t>O5-A93</t>
  </si>
  <si>
    <t>O1-A94</t>
  </si>
  <si>
    <t>O2-A94</t>
  </si>
  <si>
    <t>O3-A94</t>
  </si>
  <si>
    <t>O4-A94</t>
  </si>
  <si>
    <t>O5-A94</t>
  </si>
  <si>
    <t>O1-A95</t>
  </si>
  <si>
    <t>O2-A95</t>
  </si>
  <si>
    <t>O3-A95</t>
  </si>
  <si>
    <t>O4-A95</t>
  </si>
  <si>
    <t>O5-A95</t>
  </si>
  <si>
    <t>O1-A96</t>
  </si>
  <si>
    <t>O2-A96</t>
  </si>
  <si>
    <t>O3-A96</t>
  </si>
  <si>
    <t>O4-A96</t>
  </si>
  <si>
    <t>O5-A96</t>
  </si>
  <si>
    <t>O1-A97</t>
  </si>
  <si>
    <t>O2-A97</t>
  </si>
  <si>
    <t>O3-A97</t>
  </si>
  <si>
    <t>O4-A97</t>
  </si>
  <si>
    <t>O5-A97</t>
  </si>
  <si>
    <t>O1-A98</t>
  </si>
  <si>
    <t>O2-A98</t>
  </si>
  <si>
    <t>O3-A98</t>
  </si>
  <si>
    <t>O4-A98</t>
  </si>
  <si>
    <t>O5-A98</t>
  </si>
  <si>
    <t>O1-A99</t>
  </si>
  <si>
    <t>O2-A99</t>
  </si>
  <si>
    <t>O3-A99</t>
  </si>
  <si>
    <t>O4-A99</t>
  </si>
  <si>
    <t>O5-A99</t>
  </si>
  <si>
    <t>O1-A100</t>
  </si>
  <si>
    <t>O2-A100</t>
  </si>
  <si>
    <t>O3-A100</t>
  </si>
  <si>
    <t>O4-A100</t>
  </si>
  <si>
    <t>O5-A100</t>
  </si>
  <si>
    <t>R04 - COMPRA MAQUINARIA, EQUIPOS, MATERIALES, HERRAMIENTAS E INSUMOS</t>
  </si>
  <si>
    <t>R05 - REQUERIMIENTOS DE MATERIALES PARA ADECUACIONES DE INFRAESTRUCTURA</t>
  </si>
  <si>
    <t>Economía Naranja</t>
  </si>
  <si>
    <t>Nombre : ____________________________________</t>
  </si>
  <si>
    <t>e-mail :  ____________________________________</t>
  </si>
  <si>
    <t>Chapinero, Bogotá D.C</t>
  </si>
  <si>
    <t>Teusaquillo, Bogotá D.C</t>
  </si>
  <si>
    <t>Usaquén, Bogotá D.C</t>
  </si>
  <si>
    <t>Duitama, Boyacá</t>
  </si>
  <si>
    <t>Departamento y municipio/localidad</t>
  </si>
  <si>
    <t>Sogamoso, Boyacá</t>
  </si>
  <si>
    <t>Escriba el municipio o localidad en el que reside:</t>
  </si>
  <si>
    <t>Tunja, Boyacá</t>
  </si>
  <si>
    <t>Cajicá, Cundinamarca</t>
  </si>
  <si>
    <t>Barrancabermeja, Santander</t>
  </si>
  <si>
    <t>Seleccione el municipio o localidad donde asistió al diplomado:</t>
  </si>
  <si>
    <t>Bucaramanga, Santander</t>
  </si>
  <si>
    <t>MUJER</t>
  </si>
  <si>
    <t>Seleccione el grupo poblacional al que pertenece</t>
  </si>
  <si>
    <t>LGBTIQ+</t>
  </si>
  <si>
    <t>HOMBRE HETEROSEXUAL</t>
  </si>
  <si>
    <t>Indígena</t>
  </si>
  <si>
    <t>Afrocolombiano (incluye afrodescendientes, negros, mulatos, palenqueros de San Basilio)</t>
  </si>
  <si>
    <t>Raizales del archipiélago de San Andrés y Providencia</t>
  </si>
  <si>
    <t>Rom o gitano</t>
  </si>
  <si>
    <t>Si</t>
  </si>
  <si>
    <t xml:space="preserve">Persona con discapacidad </t>
  </si>
  <si>
    <t>Escriba el tipo de discapacidad si la respuesta anterior fue Si:</t>
  </si>
  <si>
    <t>Bachiller</t>
  </si>
  <si>
    <t>Técnico</t>
  </si>
  <si>
    <t>Tecnólogo</t>
  </si>
  <si>
    <t xml:space="preserve">Nivel de formación académica </t>
  </si>
  <si>
    <t>Profesional</t>
  </si>
  <si>
    <t>Especialización y/o maestría</t>
  </si>
  <si>
    <t>Doctorado PhD</t>
  </si>
  <si>
    <t xml:space="preserve">En un primer bloque desglose el paso a paso de su ejercicio de prototipado. Describa como abordo cada etapa, como gestionó los imprevistos en el proceso, que metodologia implemento en general y que resultados se obtuvieron. En un segundo bloque, detalle la visión inicial que se tenia del prototipo (antecedentes, analisis previos, expectativas), los ajustes que surgieron durante el ejercicio  (metodologicos, de enfoque, etc) y las caracteristicas del resultado final (sobretodo contar como esas caracteristicas se incorporan a la mejora de eficiencias en la empresa) </t>
  </si>
  <si>
    <r>
      <t xml:space="preserve">Como parte del ejercicio de innovación, es fundamental que se puedan medir los impactos a través de indicadores especificos que permitan cuantificar y analizar el o los incrementos logrados en la productividad y competitividad una vez la innovación llega a ser operativa. </t>
    </r>
    <r>
      <rPr>
        <b/>
        <sz val="11"/>
        <color theme="1"/>
        <rFont val="Calibri"/>
        <family val="2"/>
      </rPr>
      <t>A continuación, escoja con una X hasta dos (2) indicadores, para proceder a su posterior medición.</t>
    </r>
  </si>
  <si>
    <t>Nota: Es responsabilidad del proponente verificar la formulación y ajustarla si se requiere para que se de cumplimiento a los TDR de la convocatoria</t>
  </si>
  <si>
    <t>EF04 - Gastos de pólizas para asegurar la maquinaria y/o equipos adquiridos en el marco del proyecto.</t>
  </si>
  <si>
    <t>EF05 - Gastos de legalización del contrato de cofinanciación y contrapartidas</t>
  </si>
  <si>
    <t>EF03 - Materiales e insumos que se requieren para la fabricación y/o validación de productos y/o procesos relacionados con el proyecto</t>
  </si>
  <si>
    <t>Contrapartida en Efectivo</t>
  </si>
  <si>
    <t>Servicios</t>
  </si>
  <si>
    <t>No. Cédula de Ciudadanía y lugar de expedición:</t>
  </si>
  <si>
    <t>NOMBRE REPRESENTANTE LEGAL DE LA EMPRESA:</t>
  </si>
  <si>
    <t>1.
2.
3.
4.
5.
6.
n... (el número de pasos que requiera)</t>
  </si>
  <si>
    <t>Puede agragar campos según la cantidad de perfiles que requiera el proyecto</t>
  </si>
  <si>
    <t>Ej</t>
  </si>
  <si>
    <t>Mosquera, Cundinamarca</t>
  </si>
  <si>
    <t>7.</t>
  </si>
  <si>
    <t>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</si>
</sst>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 #,##0;[Red]\-&quot;$&quot;\ #,##0"/>
    <numFmt numFmtId="164" formatCode="_-&quot;$&quot;\ * #,##0.00_-;\-&quot;$&quot;\ * #,##0.00_-;_-&quot;$&quot;\ * &quot;-&quot;??_-;_-@"/>
    <numFmt numFmtId="165" formatCode="d/m/yyyy"/>
    <numFmt numFmtId="166" formatCode="dd/mm/yyyy"/>
    <numFmt numFmtId="167" formatCode="_-[$$-240A]\ * #,##0.00_-;\-[$$-240A]\ * #,##0.00_-;_-[$$-240A]\ * &quot;-&quot;??_-;_-@"/>
    <numFmt numFmtId="168" formatCode="_-&quot;$&quot;\ * #,##0_-;\-&quot;$&quot;\ * #,##0_-;_-&quot;$&quot;\ * &quot;-&quot;??_-;_-@"/>
    <numFmt numFmtId="169" formatCode="0.0000000%"/>
    <numFmt numFmtId="170" formatCode="&quot;$&quot;\ #,##0"/>
    <numFmt numFmtId="171" formatCode="&quot;$&quot;#,##0"/>
  </numFmts>
  <fonts count="70">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font>
    <font>
      <b/>
      <sz val="14"/>
      <color theme="1"/>
      <name val="Calibri"/>
      <family val="2"/>
    </font>
    <font>
      <sz val="11"/>
      <name val="Calibri"/>
      <family val="2"/>
    </font>
    <font>
      <b/>
      <sz val="11"/>
      <color theme="1"/>
      <name val="Calibri"/>
      <family val="2"/>
    </font>
    <font>
      <i/>
      <sz val="11"/>
      <color theme="1"/>
      <name val="Calibri"/>
      <family val="2"/>
    </font>
    <font>
      <b/>
      <sz val="14"/>
      <color rgb="FF000000"/>
      <name val="Calibri"/>
      <family val="2"/>
    </font>
    <font>
      <b/>
      <sz val="13"/>
      <color theme="1"/>
      <name val="Calibri"/>
      <family val="2"/>
    </font>
    <font>
      <sz val="13"/>
      <color theme="1"/>
      <name val="Calibri"/>
      <family val="2"/>
    </font>
    <font>
      <b/>
      <sz val="12"/>
      <color rgb="FF000000"/>
      <name val="Calibri"/>
      <family val="2"/>
    </font>
    <font>
      <sz val="10"/>
      <color rgb="FF000000"/>
      <name val="Calibri"/>
      <family val="2"/>
    </font>
    <font>
      <sz val="10"/>
      <color theme="1"/>
      <name val="Calibri"/>
      <family val="2"/>
    </font>
    <font>
      <b/>
      <sz val="12"/>
      <color theme="1"/>
      <name val="Calibri"/>
      <family val="2"/>
    </font>
    <font>
      <b/>
      <sz val="16"/>
      <color theme="1"/>
      <name val="Calibri"/>
      <family val="2"/>
    </font>
    <font>
      <b/>
      <sz val="7"/>
      <color theme="1"/>
      <name val="Calibri"/>
      <family val="2"/>
    </font>
    <font>
      <sz val="7"/>
      <color theme="1"/>
      <name val="Calibri"/>
      <family val="2"/>
    </font>
    <font>
      <i/>
      <sz val="7"/>
      <color theme="1"/>
      <name val="Calibri"/>
      <family val="2"/>
    </font>
    <font>
      <sz val="9"/>
      <color theme="1"/>
      <name val="Calibri"/>
      <family val="2"/>
    </font>
    <font>
      <sz val="11"/>
      <color rgb="FF000000"/>
      <name val="Calibri"/>
      <family val="2"/>
    </font>
    <font>
      <sz val="9"/>
      <color rgb="FF000000"/>
      <name val="Arial"/>
      <family val="2"/>
    </font>
    <font>
      <b/>
      <i/>
      <sz val="7"/>
      <color theme="1"/>
      <name val="Calibri"/>
      <family val="2"/>
    </font>
    <font>
      <b/>
      <sz val="18"/>
      <color theme="1"/>
      <name val="Calibri"/>
      <family val="2"/>
    </font>
    <font>
      <b/>
      <sz val="11"/>
      <color theme="0"/>
      <name val="Calibri"/>
      <family val="2"/>
    </font>
    <font>
      <b/>
      <sz val="9"/>
      <color theme="0"/>
      <name val="Calibri"/>
      <family val="2"/>
    </font>
    <font>
      <b/>
      <sz val="11"/>
      <color rgb="FFFF0000"/>
      <name val="Calibri"/>
      <family val="2"/>
    </font>
    <font>
      <b/>
      <sz val="18"/>
      <color theme="0"/>
      <name val="Calibri"/>
      <family val="2"/>
    </font>
    <font>
      <b/>
      <sz val="9"/>
      <color theme="1"/>
      <name val="Calibri"/>
      <family val="2"/>
    </font>
    <font>
      <b/>
      <i/>
      <sz val="11"/>
      <color theme="1"/>
      <name val="Calibri"/>
      <family val="2"/>
    </font>
    <font>
      <sz val="11"/>
      <color theme="0"/>
      <name val="Calibri"/>
      <family val="2"/>
    </font>
    <font>
      <b/>
      <sz val="20"/>
      <color theme="0"/>
      <name val="Calibri"/>
      <family val="2"/>
    </font>
    <font>
      <b/>
      <sz val="10"/>
      <color theme="1"/>
      <name val="Calibri"/>
      <family val="2"/>
    </font>
    <font>
      <sz val="11"/>
      <color theme="5"/>
      <name val="Calibri"/>
      <family val="2"/>
    </font>
    <font>
      <i/>
      <sz val="9"/>
      <color theme="5"/>
      <name val="Calibri"/>
      <family val="2"/>
    </font>
    <font>
      <b/>
      <i/>
      <sz val="11"/>
      <color theme="5"/>
      <name val="Calibri"/>
      <family val="2"/>
    </font>
    <font>
      <i/>
      <sz val="11"/>
      <color theme="5"/>
      <name val="Calibri"/>
      <family val="2"/>
    </font>
    <font>
      <i/>
      <sz val="9"/>
      <color theme="1"/>
      <name val="Calibri"/>
      <family val="2"/>
    </font>
    <font>
      <b/>
      <sz val="11"/>
      <color theme="5"/>
      <name val="Calibri"/>
      <family val="2"/>
    </font>
    <font>
      <sz val="11"/>
      <color theme="1"/>
      <name val="Calibri"/>
      <family val="2"/>
      <scheme val="minor"/>
    </font>
    <font>
      <sz val="15"/>
      <color theme="1"/>
      <name val="Calibri"/>
      <family val="2"/>
    </font>
    <font>
      <sz val="9"/>
      <color rgb="FF000000"/>
      <name val="Calibri"/>
      <family val="2"/>
    </font>
    <font>
      <sz val="11"/>
      <color theme="1"/>
      <name val="Arial"/>
      <family val="2"/>
    </font>
    <font>
      <b/>
      <sz val="9"/>
      <color theme="1"/>
      <name val="Arial"/>
      <family val="2"/>
    </font>
    <font>
      <sz val="10"/>
      <color theme="1"/>
      <name val="Arial Narrow"/>
      <family val="2"/>
    </font>
    <font>
      <b/>
      <sz val="10"/>
      <color theme="1"/>
      <name val="Arial"/>
      <family val="2"/>
    </font>
    <font>
      <sz val="11"/>
      <color rgb="FF000000"/>
      <name val="Arial"/>
      <family val="2"/>
    </font>
    <font>
      <sz val="12"/>
      <color rgb="FF000000"/>
      <name val="Calibri"/>
      <family val="2"/>
    </font>
    <font>
      <b/>
      <sz val="15"/>
      <color theme="1"/>
      <name val="Calibri"/>
      <family val="2"/>
    </font>
    <font>
      <sz val="11"/>
      <color theme="1"/>
      <name val="Calibri"/>
      <family val="2"/>
      <scheme val="minor"/>
    </font>
    <font>
      <b/>
      <sz val="11"/>
      <color theme="1"/>
      <name val="Calibri"/>
      <family val="2"/>
      <scheme val="minor"/>
    </font>
    <font>
      <b/>
      <sz val="14"/>
      <color theme="1"/>
      <name val="Calibri"/>
      <family val="2"/>
      <scheme val="minor"/>
    </font>
    <font>
      <i/>
      <sz val="11"/>
      <color theme="1"/>
      <name val="Calibri"/>
      <family val="2"/>
      <scheme val="minor"/>
    </font>
    <font>
      <b/>
      <sz val="12"/>
      <color rgb="FF202124"/>
      <name val="Docs-Montserrat"/>
    </font>
    <font>
      <b/>
      <sz val="10"/>
      <color theme="0"/>
      <name val="Calibri"/>
      <family val="2"/>
    </font>
    <font>
      <b/>
      <sz val="14"/>
      <color rgb="FFFF0000"/>
      <name val="Calibri"/>
      <family val="2"/>
    </font>
    <font>
      <b/>
      <sz val="11"/>
      <name val="Calibri"/>
      <family val="2"/>
    </font>
    <font>
      <sz val="11"/>
      <color rgb="FFFF0000"/>
      <name val="Calibri"/>
      <family val="2"/>
    </font>
    <font>
      <i/>
      <sz val="9"/>
      <color rgb="FFFF0000"/>
      <name val="Calibri"/>
      <family val="2"/>
    </font>
    <font>
      <i/>
      <sz val="11"/>
      <color rgb="FFFF0000"/>
      <name val="Calibri"/>
      <family val="2"/>
    </font>
    <font>
      <i/>
      <sz val="10"/>
      <color rgb="FFFF0000"/>
      <name val="Calibri"/>
      <family val="2"/>
    </font>
    <font>
      <i/>
      <sz val="12"/>
      <name val="Calibri"/>
      <family val="2"/>
    </font>
    <font>
      <i/>
      <sz val="7"/>
      <color rgb="FFFF0000"/>
      <name val="Calibri"/>
      <family val="2"/>
    </font>
    <font>
      <sz val="9"/>
      <color rgb="FFFF0000"/>
      <name val="Calibri"/>
      <family val="2"/>
    </font>
    <font>
      <sz val="7"/>
      <color rgb="FFFF0000"/>
      <name val="Calibri"/>
      <family val="2"/>
    </font>
    <font>
      <sz val="10"/>
      <color rgb="FFFF0000"/>
      <name val="Calibri"/>
      <family val="2"/>
    </font>
    <font>
      <sz val="8"/>
      <color rgb="FFFF0000"/>
      <name val="Calibri"/>
      <family val="2"/>
    </font>
    <font>
      <b/>
      <sz val="6"/>
      <color rgb="FFFF0000"/>
      <name val="Calibri"/>
      <family val="2"/>
    </font>
    <font>
      <i/>
      <sz val="11"/>
      <name val="Calibri"/>
      <family val="2"/>
      <scheme val="minor"/>
    </font>
  </fonts>
  <fills count="36">
    <fill>
      <patternFill patternType="none"/>
    </fill>
    <fill>
      <patternFill patternType="gray125"/>
    </fill>
    <fill>
      <patternFill patternType="solid">
        <fgColor rgb="FFB4C6E7"/>
        <bgColor rgb="FFB4C6E7"/>
      </patternFill>
    </fill>
    <fill>
      <patternFill patternType="solid">
        <fgColor rgb="FFDEEAF6"/>
        <bgColor rgb="FFDEEAF6"/>
      </patternFill>
    </fill>
    <fill>
      <patternFill patternType="solid">
        <fgColor theme="0"/>
        <bgColor theme="0"/>
      </patternFill>
    </fill>
    <fill>
      <patternFill patternType="solid">
        <fgColor rgb="FFD9E2F3"/>
        <bgColor rgb="FFD9E2F3"/>
      </patternFill>
    </fill>
    <fill>
      <patternFill patternType="solid">
        <fgColor theme="6"/>
        <bgColor theme="6"/>
      </patternFill>
    </fill>
    <fill>
      <patternFill patternType="solid">
        <fgColor rgb="FFD9D9D9"/>
        <bgColor rgb="FFD9D9D9"/>
      </patternFill>
    </fill>
    <fill>
      <patternFill patternType="solid">
        <fgColor rgb="FFCCCCCC"/>
        <bgColor rgb="FFCCCCCC"/>
      </patternFill>
    </fill>
    <fill>
      <patternFill patternType="solid">
        <fgColor rgb="FFEFEFEF"/>
        <bgColor rgb="FFEFEFEF"/>
      </patternFill>
    </fill>
    <fill>
      <patternFill patternType="solid">
        <fgColor rgb="FFFFFFFF"/>
        <bgColor rgb="FFFFFFFF"/>
      </patternFill>
    </fill>
    <fill>
      <patternFill patternType="solid">
        <fgColor rgb="FF2F5496"/>
        <bgColor rgb="FF2F5496"/>
      </patternFill>
    </fill>
    <fill>
      <patternFill patternType="solid">
        <fgColor rgb="FF00B050"/>
        <bgColor rgb="FF00B050"/>
      </patternFill>
    </fill>
    <fill>
      <patternFill patternType="solid">
        <fgColor rgb="FFF7CAAC"/>
        <bgColor rgb="FFF7CAAC"/>
      </patternFill>
    </fill>
    <fill>
      <patternFill patternType="solid">
        <fgColor rgb="FFDADADA"/>
        <bgColor rgb="FFDADADA"/>
      </patternFill>
    </fill>
    <fill>
      <patternFill patternType="solid">
        <fgColor rgb="FFFFE598"/>
        <bgColor rgb="FFFFE598"/>
      </patternFill>
    </fill>
    <fill>
      <patternFill patternType="solid">
        <fgColor rgb="FFC5E0B3"/>
        <bgColor rgb="FFC5E0B3"/>
      </patternFill>
    </fill>
    <fill>
      <patternFill patternType="solid">
        <fgColor rgb="FFFF0000"/>
        <bgColor rgb="FFFF0000"/>
      </patternFill>
    </fill>
    <fill>
      <patternFill patternType="solid">
        <fgColor rgb="FFBFBFBF"/>
        <bgColor rgb="FFBFBFBF"/>
      </patternFill>
    </fill>
    <fill>
      <patternFill patternType="solid">
        <fgColor rgb="FFE2EFD9"/>
        <bgColor rgb="FFE2EFD9"/>
      </patternFill>
    </fill>
    <fill>
      <patternFill patternType="solid">
        <fgColor rgb="FFD8D8D8"/>
        <bgColor rgb="FFD8D8D8"/>
      </patternFill>
    </fill>
    <fill>
      <patternFill patternType="solid">
        <fgColor theme="7"/>
        <bgColor theme="7"/>
      </patternFill>
    </fill>
    <fill>
      <patternFill patternType="solid">
        <fgColor rgb="FF9CC2E5"/>
        <bgColor rgb="FF9CC2E5"/>
      </patternFill>
    </fill>
    <fill>
      <patternFill patternType="solid">
        <fgColor rgb="FFBDD6EE"/>
        <bgColor rgb="FFBDD6EE"/>
      </patternFill>
    </fill>
    <fill>
      <patternFill patternType="solid">
        <fgColor rgb="FFFFFF99"/>
        <bgColor rgb="FFFFFF99"/>
      </patternFill>
    </fill>
    <fill>
      <patternFill patternType="solid">
        <fgColor rgb="FFFFC000"/>
        <bgColor rgb="FFFFC000"/>
      </patternFill>
    </fill>
    <fill>
      <patternFill patternType="solid">
        <fgColor rgb="FFFEF2CB"/>
        <bgColor rgb="FFFEF2CB"/>
      </patternFill>
    </fill>
    <fill>
      <patternFill patternType="solid">
        <fgColor theme="9" tint="0.79998168889431442"/>
        <bgColor indexed="64"/>
      </patternFill>
    </fill>
    <fill>
      <patternFill patternType="solid">
        <fgColor theme="4" tint="0.59999389629810485"/>
        <bgColor indexed="64"/>
      </patternFill>
    </fill>
    <fill>
      <patternFill patternType="solid">
        <fgColor theme="4"/>
        <bgColor theme="0"/>
      </patternFill>
    </fill>
    <fill>
      <patternFill patternType="solid">
        <fgColor theme="4"/>
        <bgColor indexed="64"/>
      </patternFill>
    </fill>
    <fill>
      <patternFill patternType="solid">
        <fgColor theme="5" tint="0.79998168889431442"/>
        <bgColor indexed="64"/>
      </patternFill>
    </fill>
    <fill>
      <patternFill patternType="solid">
        <fgColor theme="5" tint="0.79998168889431442"/>
        <bgColor rgb="FFF2F2F2"/>
      </patternFill>
    </fill>
    <fill>
      <patternFill patternType="solid">
        <fgColor theme="5" tint="0.79998168889431442"/>
        <bgColor theme="8"/>
      </patternFill>
    </fill>
    <fill>
      <patternFill patternType="solid">
        <fgColor theme="5" tint="0.79998168889431442"/>
        <bgColor theme="0"/>
      </patternFill>
    </fill>
    <fill>
      <patternFill patternType="solid">
        <fgColor rgb="FFFF0000"/>
        <bgColor theme="0"/>
      </patternFill>
    </fill>
  </fills>
  <borders count="107">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top/>
      <bottom style="thin">
        <color rgb="FF000000"/>
      </bottom>
      <diagonal/>
    </border>
    <border>
      <left/>
      <right/>
      <top/>
      <bottom/>
      <diagonal/>
    </border>
    <border>
      <left style="thin">
        <color rgb="FF000000"/>
      </left>
      <right/>
      <top/>
      <bottom/>
      <diagonal/>
    </border>
    <border>
      <left/>
      <right style="thin">
        <color rgb="FF000000"/>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bottom/>
      <diagonal/>
    </border>
    <border>
      <left/>
      <right style="thick">
        <color rgb="FF000000"/>
      </right>
      <top/>
      <bottom/>
      <diagonal/>
    </border>
    <border>
      <left style="thick">
        <color rgb="FF000000"/>
      </left>
      <right style="thin">
        <color rgb="FF000000"/>
      </right>
      <top style="thin">
        <color rgb="FF000000"/>
      </top>
      <bottom/>
      <diagonal/>
    </border>
    <border>
      <left/>
      <right style="thick">
        <color rgb="FF000000"/>
      </right>
      <top style="thin">
        <color rgb="FF000000"/>
      </top>
      <bottom style="thin">
        <color rgb="FF000000"/>
      </bottom>
      <diagonal/>
    </border>
    <border>
      <left style="thick">
        <color rgb="FF000000"/>
      </left>
      <right style="thick">
        <color rgb="FF000000"/>
      </right>
      <top style="thick">
        <color rgb="FF000000"/>
      </top>
      <bottom style="thick">
        <color rgb="FF000000"/>
      </bottom>
      <diagonal/>
    </border>
    <border>
      <left style="thin">
        <color rgb="FF000000"/>
      </left>
      <right style="thick">
        <color rgb="FF000000"/>
      </right>
      <top style="thin">
        <color rgb="FF000000"/>
      </top>
      <bottom style="thin">
        <color rgb="FF000000"/>
      </bottom>
      <diagonal/>
    </border>
    <border>
      <left style="thin">
        <color rgb="FF000000"/>
      </left>
      <right style="thick">
        <color rgb="FF000000"/>
      </right>
      <top style="thin">
        <color rgb="FF000000"/>
      </top>
      <bottom/>
      <diagonal/>
    </border>
    <border>
      <left style="thin">
        <color rgb="FF000000"/>
      </left>
      <right style="thick">
        <color rgb="FF000000"/>
      </right>
      <top/>
      <bottom/>
      <diagonal/>
    </border>
    <border>
      <left/>
      <right/>
      <top style="thin">
        <color rgb="FF000000"/>
      </top>
      <bottom style="thin">
        <color rgb="FF000000"/>
      </bottom>
      <diagonal/>
    </border>
    <border>
      <left style="thin">
        <color rgb="FF000000"/>
      </left>
      <right style="thick">
        <color rgb="FF000000"/>
      </right>
      <top/>
      <bottom style="thin">
        <color rgb="FF000000"/>
      </bottom>
      <diagonal/>
    </border>
    <border>
      <left/>
      <right/>
      <top/>
      <bottom/>
      <diagonal/>
    </border>
    <border>
      <left/>
      <right/>
      <top/>
      <bottom/>
      <diagonal/>
    </border>
    <border>
      <left/>
      <right style="thick">
        <color rgb="FF000000"/>
      </right>
      <top/>
      <bottom/>
      <diagonal/>
    </border>
    <border>
      <left/>
      <right/>
      <top/>
      <bottom/>
      <diagonal/>
    </border>
    <border>
      <left style="thin">
        <color rgb="FF000000"/>
      </left>
      <right/>
      <top style="thin">
        <color rgb="FF000000"/>
      </top>
      <bottom style="thick">
        <color rgb="FF000000"/>
      </bottom>
      <diagonal/>
    </border>
    <border>
      <left/>
      <right/>
      <top style="thin">
        <color rgb="FF000000"/>
      </top>
      <bottom style="thick">
        <color rgb="FF000000"/>
      </bottom>
      <diagonal/>
    </border>
    <border>
      <left style="thin">
        <color rgb="FF000000"/>
      </left>
      <right style="thick">
        <color rgb="FF000000"/>
      </right>
      <top/>
      <bottom style="thick">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rgb="FF000000"/>
      </right>
      <top style="medium">
        <color rgb="FF000000"/>
      </top>
      <bottom style="thin">
        <color rgb="FF000000"/>
      </bottom>
      <diagonal/>
    </border>
    <border>
      <left/>
      <right style="thin">
        <color rgb="FF000000"/>
      </right>
      <top style="thin">
        <color rgb="FF000000"/>
      </top>
      <bottom style="medium">
        <color rgb="FF000000"/>
      </bottom>
      <diagonal/>
    </border>
    <border>
      <left style="thin">
        <color indexed="64"/>
      </left>
      <right style="thin">
        <color indexed="64"/>
      </right>
      <top/>
      <bottom style="thin">
        <color indexed="64"/>
      </bottom>
      <diagonal/>
    </border>
    <border>
      <left style="medium">
        <color rgb="FF000000"/>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diagonal/>
    </border>
    <border>
      <left style="thin">
        <color rgb="FF000000"/>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50" fillId="0" borderId="53"/>
  </cellStyleXfs>
  <cellXfs count="449">
    <xf numFmtId="0" fontId="0" fillId="0" borderId="0" xfId="0"/>
    <xf numFmtId="0" fontId="4" fillId="0" borderId="0" xfId="0" applyFont="1" applyAlignment="1">
      <alignment vertical="center"/>
    </xf>
    <xf numFmtId="0" fontId="7" fillId="0" borderId="0" xfId="0" applyFont="1" applyAlignment="1">
      <alignment vertical="center"/>
    </xf>
    <xf numFmtId="0" fontId="4" fillId="0" borderId="8" xfId="0" applyFont="1" applyBorder="1" applyAlignment="1">
      <alignment vertical="center"/>
    </xf>
    <xf numFmtId="0" fontId="10" fillId="0" borderId="8" xfId="0" applyFont="1" applyBorder="1" applyAlignment="1">
      <alignment vertical="center"/>
    </xf>
    <xf numFmtId="0" fontId="10" fillId="0" borderId="0" xfId="0" applyFont="1" applyAlignment="1">
      <alignment vertical="center"/>
    </xf>
    <xf numFmtId="0" fontId="4" fillId="4" borderId="12" xfId="0" applyFont="1" applyFill="1" applyBorder="1" applyAlignment="1">
      <alignment horizontal="center" vertical="center"/>
    </xf>
    <xf numFmtId="0" fontId="4" fillId="0" borderId="0" xfId="0" applyFont="1" applyAlignment="1">
      <alignment horizontal="center" vertical="center"/>
    </xf>
    <xf numFmtId="0" fontId="4" fillId="0" borderId="8" xfId="0" applyFont="1" applyBorder="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center" vertical="center"/>
    </xf>
    <xf numFmtId="0" fontId="7" fillId="0" borderId="8"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17" fillId="6" borderId="8" xfId="0" applyFont="1" applyFill="1" applyBorder="1" applyAlignment="1">
      <alignment horizontal="center" vertical="center" wrapText="1"/>
    </xf>
    <xf numFmtId="0" fontId="17" fillId="6" borderId="22" xfId="0" applyFont="1" applyFill="1" applyBorder="1" applyAlignment="1">
      <alignment horizontal="center" vertical="center" wrapText="1"/>
    </xf>
    <xf numFmtId="0" fontId="4" fillId="0" borderId="8" xfId="0" applyFont="1" applyBorder="1" applyAlignment="1">
      <alignment horizontal="center" vertical="center"/>
    </xf>
    <xf numFmtId="0" fontId="4" fillId="0" borderId="8" xfId="0" applyFont="1" applyBorder="1" applyAlignment="1">
      <alignment vertical="center" wrapText="1"/>
    </xf>
    <xf numFmtId="0" fontId="21" fillId="4" borderId="0" xfId="0" applyFont="1" applyFill="1" applyAlignment="1">
      <alignment vertical="center"/>
    </xf>
    <xf numFmtId="0" fontId="4" fillId="0" borderId="29" xfId="0" applyFont="1" applyBorder="1" applyAlignment="1">
      <alignment horizontal="center" vertical="center"/>
    </xf>
    <xf numFmtId="0" fontId="4" fillId="0" borderId="33" xfId="0" applyFont="1" applyBorder="1" applyAlignment="1">
      <alignment horizontal="center" vertical="center"/>
    </xf>
    <xf numFmtId="0" fontId="4" fillId="0" borderId="8" xfId="0" applyFont="1" applyBorder="1"/>
    <xf numFmtId="0" fontId="4" fillId="0" borderId="8" xfId="0" applyFont="1" applyBorder="1" applyAlignment="1">
      <alignment wrapText="1"/>
    </xf>
    <xf numFmtId="0" fontId="4" fillId="0" borderId="0" xfId="0" applyFont="1"/>
    <xf numFmtId="0" fontId="7" fillId="0" borderId="21" xfId="0" applyFont="1" applyBorder="1" applyAlignment="1">
      <alignment horizontal="center" vertical="center"/>
    </xf>
    <xf numFmtId="0" fontId="7" fillId="0" borderId="8" xfId="0" applyFont="1" applyBorder="1" applyAlignment="1">
      <alignment horizontal="center"/>
    </xf>
    <xf numFmtId="167" fontId="4" fillId="0" borderId="8" xfId="0" applyNumberFormat="1" applyFont="1" applyBorder="1"/>
    <xf numFmtId="0" fontId="18" fillId="7" borderId="8" xfId="0" applyFont="1" applyFill="1" applyBorder="1" applyAlignment="1">
      <alignment wrapText="1"/>
    </xf>
    <xf numFmtId="167" fontId="18" fillId="7" borderId="8" xfId="0" applyNumberFormat="1" applyFont="1" applyFill="1" applyBorder="1" applyAlignment="1">
      <alignment wrapText="1"/>
    </xf>
    <xf numFmtId="167" fontId="18" fillId="7" borderId="8" xfId="0" applyNumberFormat="1" applyFont="1" applyFill="1" applyBorder="1"/>
    <xf numFmtId="168" fontId="25" fillId="11" borderId="8" xfId="0" applyNumberFormat="1" applyFont="1" applyFill="1" applyBorder="1" applyAlignment="1">
      <alignment horizontal="center" vertical="center" wrapText="1"/>
    </xf>
    <xf numFmtId="168" fontId="4" fillId="0" borderId="0" xfId="0" applyNumberFormat="1" applyFont="1" applyAlignment="1">
      <alignment vertical="center" wrapText="1"/>
    </xf>
    <xf numFmtId="0" fontId="27" fillId="4" borderId="12" xfId="0" applyFont="1" applyFill="1" applyBorder="1" applyAlignment="1">
      <alignment horizontal="center" vertical="center" wrapText="1"/>
    </xf>
    <xf numFmtId="0" fontId="4" fillId="0" borderId="0" xfId="0" applyFont="1" applyAlignment="1">
      <alignment vertical="center" wrapText="1"/>
    </xf>
    <xf numFmtId="0" fontId="25" fillId="11" borderId="8" xfId="0" applyFont="1" applyFill="1" applyBorder="1" applyAlignment="1">
      <alignment horizontal="center" vertical="center" wrapText="1"/>
    </xf>
    <xf numFmtId="0" fontId="25" fillId="12" borderId="8"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13" borderId="8" xfId="0" applyFont="1" applyFill="1" applyBorder="1" applyAlignment="1">
      <alignment horizontal="center" vertical="center" wrapText="1"/>
    </xf>
    <xf numFmtId="0" fontId="30" fillId="0" borderId="0" xfId="0" applyFont="1" applyAlignment="1">
      <alignment vertical="center" wrapText="1"/>
    </xf>
    <xf numFmtId="0" fontId="4" fillId="14" borderId="8" xfId="0" applyFont="1" applyFill="1" applyBorder="1" applyAlignment="1">
      <alignment horizontal="center" vertical="center" wrapText="1"/>
    </xf>
    <xf numFmtId="0" fontId="4" fillId="15" borderId="8" xfId="0" applyFont="1" applyFill="1" applyBorder="1" applyAlignment="1">
      <alignment horizontal="center" vertical="center" wrapText="1"/>
    </xf>
    <xf numFmtId="0" fontId="4" fillId="16" borderId="8" xfId="0" applyFont="1" applyFill="1" applyBorder="1" applyAlignment="1">
      <alignment horizontal="center" vertical="center" wrapText="1"/>
    </xf>
    <xf numFmtId="0" fontId="25" fillId="11" borderId="8" xfId="0" applyFont="1" applyFill="1" applyBorder="1" applyAlignment="1">
      <alignment horizontal="left" vertical="center" wrapText="1"/>
    </xf>
    <xf numFmtId="0" fontId="7" fillId="18" borderId="8" xfId="0" applyFont="1" applyFill="1" applyBorder="1" applyAlignment="1">
      <alignment horizontal="left" vertical="center" wrapText="1"/>
    </xf>
    <xf numFmtId="0" fontId="7" fillId="18" borderId="8" xfId="0" applyFont="1" applyFill="1" applyBorder="1" applyAlignment="1">
      <alignment vertical="center" wrapText="1"/>
    </xf>
    <xf numFmtId="0" fontId="7" fillId="18" borderId="8" xfId="0" applyFont="1" applyFill="1" applyBorder="1" applyAlignment="1">
      <alignment horizontal="center" vertical="center" wrapText="1"/>
    </xf>
    <xf numFmtId="168" fontId="7" fillId="18" borderId="8" xfId="0" applyNumberFormat="1" applyFont="1" applyFill="1" applyBorder="1" applyAlignment="1">
      <alignment vertical="center" wrapText="1"/>
    </xf>
    <xf numFmtId="0" fontId="4" fillId="0" borderId="8" xfId="0" applyFont="1" applyBorder="1" applyAlignment="1">
      <alignment horizontal="left" vertical="center" wrapText="1"/>
    </xf>
    <xf numFmtId="0" fontId="4" fillId="0" borderId="8" xfId="0" applyFont="1" applyBorder="1" applyAlignment="1">
      <alignment horizontal="center" vertical="center" wrapText="1"/>
    </xf>
    <xf numFmtId="168" fontId="4" fillId="0" borderId="8" xfId="0" applyNumberFormat="1" applyFont="1" applyBorder="1" applyAlignment="1">
      <alignment vertical="center" wrapText="1"/>
    </xf>
    <xf numFmtId="0" fontId="30" fillId="19" borderId="8" xfId="0" applyFont="1" applyFill="1" applyBorder="1" applyAlignment="1">
      <alignment horizontal="left" vertical="center" wrapText="1"/>
    </xf>
    <xf numFmtId="0" fontId="30" fillId="19" borderId="8" xfId="0" applyFont="1" applyFill="1" applyBorder="1" applyAlignment="1">
      <alignment vertical="center" wrapText="1"/>
    </xf>
    <xf numFmtId="0" fontId="30" fillId="19" borderId="8" xfId="0" applyFont="1" applyFill="1" applyBorder="1" applyAlignment="1">
      <alignment horizontal="center" vertical="center" wrapText="1"/>
    </xf>
    <xf numFmtId="168" fontId="30" fillId="19" borderId="8" xfId="0" applyNumberFormat="1" applyFont="1" applyFill="1" applyBorder="1" applyAlignment="1">
      <alignment vertical="center" wrapText="1"/>
    </xf>
    <xf numFmtId="168" fontId="30" fillId="0" borderId="0" xfId="0" applyNumberFormat="1" applyFont="1" applyAlignment="1">
      <alignment vertical="center" wrapText="1"/>
    </xf>
    <xf numFmtId="0" fontId="30" fillId="0" borderId="8" xfId="0" applyFont="1" applyBorder="1" applyAlignment="1">
      <alignment vertical="center" wrapText="1"/>
    </xf>
    <xf numFmtId="0" fontId="7" fillId="0" borderId="8" xfId="0" applyFont="1" applyBorder="1" applyAlignment="1">
      <alignment vertical="center" wrapText="1"/>
    </xf>
    <xf numFmtId="168" fontId="25" fillId="0" borderId="8" xfId="0" applyNumberFormat="1" applyFont="1" applyBorder="1" applyAlignment="1">
      <alignment horizontal="center" vertical="center" wrapText="1"/>
    </xf>
    <xf numFmtId="0" fontId="4" fillId="0" borderId="40" xfId="0" applyFont="1" applyBorder="1"/>
    <xf numFmtId="0" fontId="4" fillId="0" borderId="41" xfId="0" applyFont="1" applyBorder="1"/>
    <xf numFmtId="0" fontId="7" fillId="0" borderId="40" xfId="0" applyFont="1" applyBorder="1" applyAlignment="1">
      <alignment vertical="center"/>
    </xf>
    <xf numFmtId="0" fontId="4" fillId="0" borderId="42" xfId="0" applyFont="1" applyBorder="1"/>
    <xf numFmtId="0" fontId="4" fillId="0" borderId="44" xfId="0" applyFont="1" applyBorder="1"/>
    <xf numFmtId="0" fontId="4" fillId="0" borderId="1" xfId="0" applyFont="1" applyBorder="1"/>
    <xf numFmtId="0" fontId="4" fillId="0" borderId="43" xfId="0" applyFont="1" applyBorder="1"/>
    <xf numFmtId="0" fontId="7" fillId="0" borderId="40" xfId="0" applyFont="1" applyBorder="1"/>
    <xf numFmtId="0" fontId="7" fillId="0" borderId="8" xfId="0" applyFont="1" applyBorder="1" applyAlignment="1">
      <alignment horizontal="left"/>
    </xf>
    <xf numFmtId="0" fontId="34" fillId="7" borderId="3" xfId="0" applyFont="1" applyFill="1" applyBorder="1"/>
    <xf numFmtId="0" fontId="7" fillId="0" borderId="8" xfId="0" applyFont="1" applyBorder="1"/>
    <xf numFmtId="0" fontId="34" fillId="7" borderId="8" xfId="0" applyFont="1" applyFill="1" applyBorder="1"/>
    <xf numFmtId="0" fontId="36" fillId="7" borderId="45" xfId="0" applyFont="1" applyFill="1" applyBorder="1" applyAlignment="1">
      <alignment horizontal="center"/>
    </xf>
    <xf numFmtId="0" fontId="37" fillId="7" borderId="8" xfId="0" applyFont="1" applyFill="1" applyBorder="1"/>
    <xf numFmtId="0" fontId="35" fillId="20" borderId="8" xfId="0" applyFont="1" applyFill="1" applyBorder="1"/>
    <xf numFmtId="0" fontId="7" fillId="0" borderId="45" xfId="0" applyFont="1" applyBorder="1" applyAlignment="1">
      <alignment horizontal="center"/>
    </xf>
    <xf numFmtId="0" fontId="30" fillId="4" borderId="45" xfId="0" applyFont="1" applyFill="1" applyBorder="1" applyAlignment="1">
      <alignment horizontal="center"/>
    </xf>
    <xf numFmtId="0" fontId="8" fillId="4" borderId="8" xfId="0" applyFont="1" applyFill="1" applyBorder="1"/>
    <xf numFmtId="10" fontId="40" fillId="0" borderId="0" xfId="0" applyNumberFormat="1" applyFont="1"/>
    <xf numFmtId="0" fontId="7" fillId="22" borderId="57" xfId="0" applyFont="1" applyFill="1" applyBorder="1" applyAlignment="1">
      <alignment horizontal="center"/>
    </xf>
    <xf numFmtId="0" fontId="4" fillId="23" borderId="58" xfId="0" applyFont="1" applyFill="1" applyBorder="1" applyAlignment="1">
      <alignment wrapText="1"/>
    </xf>
    <xf numFmtId="0" fontId="4" fillId="23" borderId="59" xfId="0" applyFont="1" applyFill="1" applyBorder="1" applyAlignment="1">
      <alignment wrapText="1"/>
    </xf>
    <xf numFmtId="0" fontId="4" fillId="0" borderId="0" xfId="0" applyFont="1" applyAlignment="1">
      <alignment horizontal="center"/>
    </xf>
    <xf numFmtId="0" fontId="14" fillId="0" borderId="0" xfId="0" applyFont="1"/>
    <xf numFmtId="0" fontId="47" fillId="0" borderId="0" xfId="0" applyFont="1"/>
    <xf numFmtId="0" fontId="50" fillId="0" borderId="53" xfId="1" applyAlignment="1">
      <alignment vertical="center"/>
    </xf>
    <xf numFmtId="0" fontId="50" fillId="0" borderId="53" xfId="1" applyAlignment="1">
      <alignment horizontal="right" vertical="center"/>
    </xf>
    <xf numFmtId="0" fontId="3" fillId="0" borderId="53" xfId="1" applyFont="1" applyAlignment="1">
      <alignment vertical="center"/>
    </xf>
    <xf numFmtId="0" fontId="51" fillId="28" borderId="65" xfId="1" applyFont="1" applyFill="1" applyBorder="1" applyAlignment="1">
      <alignment horizontal="right" vertical="center"/>
    </xf>
    <xf numFmtId="0" fontId="51" fillId="28" borderId="66" xfId="1" applyFont="1" applyFill="1" applyBorder="1" applyAlignment="1">
      <alignment vertical="center"/>
    </xf>
    <xf numFmtId="0" fontId="50" fillId="0" borderId="65" xfId="1" applyBorder="1" applyAlignment="1">
      <alignment horizontal="right" vertical="center"/>
    </xf>
    <xf numFmtId="0" fontId="50" fillId="0" borderId="66" xfId="1" applyBorder="1" applyAlignment="1">
      <alignment vertical="center"/>
    </xf>
    <xf numFmtId="0" fontId="51" fillId="0" borderId="53" xfId="1" applyFont="1" applyAlignment="1">
      <alignment vertical="center"/>
    </xf>
    <xf numFmtId="0" fontId="53" fillId="0" borderId="53" xfId="1" applyFont="1" applyAlignment="1">
      <alignment horizontal="center" vertical="center"/>
    </xf>
    <xf numFmtId="0" fontId="51" fillId="28" borderId="67" xfId="1" applyFont="1" applyFill="1" applyBorder="1" applyAlignment="1">
      <alignment horizontal="right" vertical="center"/>
    </xf>
    <xf numFmtId="0" fontId="51" fillId="28" borderId="68" xfId="1" applyFont="1" applyFill="1" applyBorder="1" applyAlignment="1">
      <alignment vertical="center"/>
    </xf>
    <xf numFmtId="0" fontId="54" fillId="0" borderId="53" xfId="1" applyFont="1" applyAlignment="1">
      <alignment vertical="center" wrapText="1"/>
    </xf>
    <xf numFmtId="0" fontId="4" fillId="0" borderId="0" xfId="0" applyFont="1" applyAlignment="1">
      <alignment wrapText="1"/>
    </xf>
    <xf numFmtId="0" fontId="13" fillId="0" borderId="8" xfId="0" applyFont="1" applyBorder="1" applyAlignment="1">
      <alignment horizontal="center" vertical="center" wrapText="1"/>
    </xf>
    <xf numFmtId="0" fontId="14" fillId="4" borderId="8" xfId="0" applyFont="1" applyFill="1" applyBorder="1" applyAlignment="1">
      <alignment horizontal="center" vertical="center"/>
    </xf>
    <xf numFmtId="0" fontId="14" fillId="0" borderId="0" xfId="0" applyFont="1" applyAlignment="1">
      <alignment horizontal="center" vertical="center"/>
    </xf>
    <xf numFmtId="0" fontId="14" fillId="0" borderId="0" xfId="0" applyFont="1" applyAlignment="1">
      <alignment horizontal="center" vertical="center" wrapText="1"/>
    </xf>
    <xf numFmtId="0" fontId="43" fillId="0" borderId="0" xfId="0" applyFont="1"/>
    <xf numFmtId="0" fontId="13" fillId="0" borderId="0" xfId="0" applyFont="1" applyAlignment="1">
      <alignment horizontal="center" vertical="center" wrapText="1"/>
    </xf>
    <xf numFmtId="0" fontId="44" fillId="0" borderId="0" xfId="0" applyFont="1" applyAlignment="1">
      <alignment vertical="center" wrapText="1"/>
    </xf>
    <xf numFmtId="0" fontId="45" fillId="0" borderId="0" xfId="0" applyFont="1" applyAlignment="1">
      <alignment horizontal="center"/>
    </xf>
    <xf numFmtId="0" fontId="46" fillId="0" borderId="0" xfId="0" applyFont="1" applyAlignment="1">
      <alignment horizontal="center"/>
    </xf>
    <xf numFmtId="0" fontId="45" fillId="0" borderId="8" xfId="0" applyFont="1" applyBorder="1" applyAlignment="1">
      <alignment horizontal="center"/>
    </xf>
    <xf numFmtId="0" fontId="46" fillId="0" borderId="8" xfId="0" applyFont="1" applyBorder="1" applyAlignment="1">
      <alignment horizontal="center"/>
    </xf>
    <xf numFmtId="0" fontId="7" fillId="17" borderId="8" xfId="0" applyFont="1" applyFill="1" applyBorder="1" applyAlignment="1">
      <alignment horizontal="center"/>
    </xf>
    <xf numFmtId="0" fontId="7" fillId="25" borderId="8" xfId="0" applyFont="1" applyFill="1" applyBorder="1" applyAlignment="1">
      <alignment horizontal="center"/>
    </xf>
    <xf numFmtId="0" fontId="7" fillId="24" borderId="8" xfId="0" applyFont="1" applyFill="1" applyBorder="1" applyAlignment="1">
      <alignment horizontal="center"/>
    </xf>
    <xf numFmtId="0" fontId="45" fillId="0" borderId="8" xfId="0" applyFont="1" applyBorder="1" applyAlignment="1">
      <alignment horizontal="center" wrapText="1"/>
    </xf>
    <xf numFmtId="0" fontId="42" fillId="0" borderId="8" xfId="0" applyFont="1" applyBorder="1" applyAlignment="1">
      <alignment horizontal="center" vertical="center" wrapText="1"/>
    </xf>
    <xf numFmtId="0" fontId="55" fillId="29" borderId="8" xfId="0" applyFont="1" applyFill="1" applyBorder="1" applyAlignment="1">
      <alignment horizontal="center" vertical="center" wrapText="1"/>
    </xf>
    <xf numFmtId="0" fontId="20" fillId="33" borderId="3" xfId="0" applyFont="1" applyFill="1" applyBorder="1" applyAlignment="1" applyProtection="1">
      <alignment horizontal="center" vertical="center" wrapText="1"/>
      <protection locked="0"/>
    </xf>
    <xf numFmtId="0" fontId="14" fillId="31" borderId="1" xfId="0" applyFont="1" applyFill="1" applyBorder="1" applyAlignment="1" applyProtection="1">
      <alignment horizontal="left" vertical="center" wrapText="1"/>
      <protection locked="0"/>
    </xf>
    <xf numFmtId="0" fontId="14" fillId="32" borderId="8" xfId="0" applyFont="1" applyFill="1" applyBorder="1" applyAlignment="1" applyProtection="1">
      <alignment horizontal="center" vertical="center" wrapText="1"/>
      <protection locked="0"/>
    </xf>
    <xf numFmtId="0" fontId="14" fillId="31" borderId="1" xfId="0" applyFont="1" applyFill="1" applyBorder="1" applyAlignment="1" applyProtection="1">
      <alignment horizontal="center" vertical="center" wrapText="1"/>
      <protection locked="0"/>
    </xf>
    <xf numFmtId="0" fontId="14" fillId="31" borderId="8" xfId="0" applyFont="1" applyFill="1" applyBorder="1" applyAlignment="1" applyProtection="1">
      <alignment horizontal="left" vertical="center" wrapText="1"/>
      <protection locked="0"/>
    </xf>
    <xf numFmtId="0" fontId="14" fillId="31" borderId="8" xfId="0" applyFont="1" applyFill="1" applyBorder="1" applyAlignment="1" applyProtection="1">
      <alignment horizontal="center" vertical="center" wrapText="1"/>
      <protection locked="0"/>
    </xf>
    <xf numFmtId="0" fontId="13" fillId="34" borderId="8" xfId="0" applyFont="1" applyFill="1" applyBorder="1" applyAlignment="1" applyProtection="1">
      <alignment horizontal="center" vertical="center" wrapText="1"/>
      <protection locked="0"/>
    </xf>
    <xf numFmtId="10" fontId="26" fillId="11" borderId="8" xfId="0" applyNumberFormat="1" applyFont="1" applyFill="1" applyBorder="1" applyAlignment="1">
      <alignment horizontal="center" vertical="center" wrapText="1"/>
    </xf>
    <xf numFmtId="0" fontId="25" fillId="35" borderId="12" xfId="0" applyFont="1" applyFill="1" applyBorder="1" applyAlignment="1">
      <alignment horizontal="center" vertical="center" wrapText="1"/>
    </xf>
    <xf numFmtId="0" fontId="25" fillId="11" borderId="35" xfId="0" applyFont="1" applyFill="1" applyBorder="1" applyAlignment="1">
      <alignment horizontal="center" vertical="center" wrapText="1"/>
    </xf>
    <xf numFmtId="0" fontId="25" fillId="12" borderId="35" xfId="0" applyFont="1" applyFill="1" applyBorder="1" applyAlignment="1">
      <alignment horizontal="center" vertical="center" wrapText="1"/>
    </xf>
    <xf numFmtId="0" fontId="28" fillId="12" borderId="35" xfId="0" applyFont="1" applyFill="1" applyBorder="1" applyAlignment="1">
      <alignment horizontal="center" vertical="center" wrapText="1"/>
    </xf>
    <xf numFmtId="0" fontId="28" fillId="12" borderId="53" xfId="0" applyFont="1" applyFill="1" applyBorder="1" applyAlignment="1">
      <alignment horizontal="center" vertical="center" wrapText="1"/>
    </xf>
    <xf numFmtId="168" fontId="7" fillId="0" borderId="60" xfId="0" applyNumberFormat="1" applyFont="1" applyBorder="1" applyAlignment="1">
      <alignment vertical="center" wrapText="1"/>
    </xf>
    <xf numFmtId="168" fontId="4" fillId="0" borderId="53" xfId="0" applyNumberFormat="1" applyFont="1" applyBorder="1" applyAlignment="1">
      <alignment vertical="center" wrapText="1"/>
    </xf>
    <xf numFmtId="10" fontId="29" fillId="0" borderId="60" xfId="0" applyNumberFormat="1" applyFont="1" applyBorder="1" applyAlignment="1">
      <alignment horizontal="center" vertical="center" wrapText="1"/>
    </xf>
    <xf numFmtId="168" fontId="7" fillId="0" borderId="0" xfId="0" applyNumberFormat="1" applyFont="1" applyAlignment="1">
      <alignment vertical="center" wrapText="1"/>
    </xf>
    <xf numFmtId="168" fontId="7" fillId="0" borderId="61" xfId="0" applyNumberFormat="1" applyFont="1" applyBorder="1" applyAlignment="1">
      <alignment vertical="center" wrapText="1"/>
    </xf>
    <xf numFmtId="168" fontId="4" fillId="0" borderId="62" xfId="0" applyNumberFormat="1" applyFont="1" applyBorder="1" applyAlignment="1">
      <alignment vertical="center" wrapText="1"/>
    </xf>
    <xf numFmtId="10" fontId="29" fillId="0" borderId="61" xfId="0" applyNumberFormat="1" applyFont="1" applyBorder="1" applyAlignment="1">
      <alignment horizontal="center" vertical="center" wrapText="1"/>
    </xf>
    <xf numFmtId="168" fontId="7" fillId="0" borderId="63" xfId="0" applyNumberFormat="1" applyFont="1" applyBorder="1" applyAlignment="1">
      <alignment vertical="center" wrapText="1"/>
    </xf>
    <xf numFmtId="168" fontId="4" fillId="0" borderId="64" xfId="0" applyNumberFormat="1" applyFont="1" applyBorder="1" applyAlignment="1">
      <alignment vertical="center" wrapText="1"/>
    </xf>
    <xf numFmtId="10" fontId="29" fillId="0" borderId="63" xfId="0" applyNumberFormat="1" applyFont="1" applyBorder="1" applyAlignment="1">
      <alignment horizontal="center" vertical="center" wrapText="1"/>
    </xf>
    <xf numFmtId="168" fontId="25" fillId="11" borderId="36" xfId="0" applyNumberFormat="1" applyFont="1" applyFill="1" applyBorder="1" applyAlignment="1">
      <alignment horizontal="center" vertical="center" wrapText="1"/>
    </xf>
    <xf numFmtId="10" fontId="26" fillId="11" borderId="36" xfId="0" applyNumberFormat="1" applyFont="1" applyFill="1" applyBorder="1" applyAlignment="1">
      <alignment horizontal="center" vertical="center" wrapText="1"/>
    </xf>
    <xf numFmtId="0" fontId="4" fillId="0" borderId="0" xfId="0" applyFont="1" applyAlignment="1">
      <alignment horizontal="center" vertical="center" wrapText="1"/>
    </xf>
    <xf numFmtId="10" fontId="7" fillId="0" borderId="0" xfId="0" applyNumberFormat="1" applyFont="1" applyAlignment="1">
      <alignment horizontal="center" vertical="center" wrapText="1"/>
    </xf>
    <xf numFmtId="10" fontId="20" fillId="0" borderId="0" xfId="0" applyNumberFormat="1" applyFont="1" applyAlignment="1">
      <alignment horizontal="center" vertical="center" wrapText="1"/>
    </xf>
    <xf numFmtId="169" fontId="20" fillId="0" borderId="0" xfId="0" applyNumberFormat="1" applyFont="1" applyAlignment="1">
      <alignment horizontal="center" vertical="center" wrapText="1"/>
    </xf>
    <xf numFmtId="169" fontId="31" fillId="0" borderId="0" xfId="0" applyNumberFormat="1" applyFont="1" applyAlignment="1">
      <alignment vertical="center" wrapText="1"/>
    </xf>
    <xf numFmtId="169" fontId="25" fillId="0" borderId="0" xfId="0" applyNumberFormat="1" applyFont="1" applyAlignment="1">
      <alignment horizontal="center" vertical="center" wrapText="1"/>
    </xf>
    <xf numFmtId="0" fontId="20" fillId="0" borderId="0" xfId="0" applyFont="1" applyAlignment="1">
      <alignment horizontal="center" vertical="center" wrapText="1"/>
    </xf>
    <xf numFmtId="0" fontId="25" fillId="17" borderId="8" xfId="0" applyFont="1" applyFill="1" applyBorder="1" applyAlignment="1">
      <alignment horizontal="center" vertical="center" wrapText="1"/>
    </xf>
    <xf numFmtId="0" fontId="28" fillId="12" borderId="8" xfId="0" applyFont="1" applyFill="1" applyBorder="1" applyAlignment="1">
      <alignment horizontal="center" vertical="center" wrapText="1"/>
    </xf>
    <xf numFmtId="0" fontId="28" fillId="12" borderId="12" xfId="0" applyFont="1" applyFill="1" applyBorder="1" applyAlignment="1">
      <alignment horizontal="center" vertical="center" wrapText="1"/>
    </xf>
    <xf numFmtId="9" fontId="7" fillId="0" borderId="8" xfId="0" applyNumberFormat="1" applyFont="1" applyBorder="1" applyAlignment="1">
      <alignment horizontal="center" vertical="center" wrapText="1"/>
    </xf>
    <xf numFmtId="164" fontId="7" fillId="0" borderId="8" xfId="0" applyNumberFormat="1" applyFont="1" applyBorder="1" applyAlignment="1">
      <alignment vertical="center" wrapText="1"/>
    </xf>
    <xf numFmtId="168" fontId="7" fillId="0" borderId="8" xfId="0" applyNumberFormat="1" applyFont="1" applyBorder="1" applyAlignment="1">
      <alignment horizontal="center" vertical="center" wrapText="1"/>
    </xf>
    <xf numFmtId="10" fontId="29" fillId="0" borderId="8" xfId="0" applyNumberFormat="1" applyFont="1" applyBorder="1" applyAlignment="1">
      <alignment horizontal="center" vertical="center" wrapText="1"/>
    </xf>
    <xf numFmtId="6" fontId="4" fillId="27" borderId="60" xfId="0" applyNumberFormat="1" applyFont="1" applyFill="1" applyBorder="1" applyAlignment="1" applyProtection="1">
      <alignment vertical="center" wrapText="1"/>
      <protection locked="0"/>
    </xf>
    <xf numFmtId="168" fontId="4" fillId="27" borderId="60" xfId="0" applyNumberFormat="1" applyFont="1" applyFill="1" applyBorder="1" applyAlignment="1" applyProtection="1">
      <alignment vertical="center" wrapText="1"/>
      <protection locked="0"/>
    </xf>
    <xf numFmtId="6" fontId="4" fillId="27" borderId="61" xfId="0" applyNumberFormat="1" applyFont="1" applyFill="1" applyBorder="1" applyAlignment="1" applyProtection="1">
      <alignment vertical="center" wrapText="1"/>
      <protection locked="0"/>
    </xf>
    <xf numFmtId="6" fontId="4" fillId="27" borderId="63" xfId="0" applyNumberFormat="1" applyFont="1" applyFill="1" applyBorder="1" applyAlignment="1" applyProtection="1">
      <alignment vertical="center" wrapText="1"/>
      <protection locked="0"/>
    </xf>
    <xf numFmtId="168" fontId="7" fillId="27" borderId="60" xfId="0" applyNumberFormat="1" applyFont="1" applyFill="1" applyBorder="1" applyAlignment="1" applyProtection="1">
      <alignment vertical="center" wrapText="1"/>
      <protection locked="0"/>
    </xf>
    <xf numFmtId="168" fontId="4" fillId="27" borderId="61" xfId="0" applyNumberFormat="1" applyFont="1" applyFill="1" applyBorder="1" applyAlignment="1" applyProtection="1">
      <alignment vertical="center" wrapText="1"/>
      <protection locked="0"/>
    </xf>
    <xf numFmtId="0" fontId="4" fillId="27" borderId="60" xfId="0" applyFont="1" applyFill="1" applyBorder="1" applyAlignment="1" applyProtection="1">
      <alignment vertical="center" wrapText="1"/>
      <protection locked="0"/>
    </xf>
    <xf numFmtId="0" fontId="4" fillId="27" borderId="60" xfId="0" applyFont="1" applyFill="1" applyBorder="1" applyAlignment="1" applyProtection="1">
      <alignment horizontal="center" vertical="center" wrapText="1"/>
      <protection locked="0"/>
    </xf>
    <xf numFmtId="0" fontId="4" fillId="27" borderId="61" xfId="0" applyFont="1" applyFill="1" applyBorder="1" applyAlignment="1" applyProtection="1">
      <alignment vertical="center" wrapText="1"/>
      <protection locked="0"/>
    </xf>
    <xf numFmtId="0" fontId="4" fillId="27" borderId="61" xfId="0" applyFont="1" applyFill="1" applyBorder="1" applyAlignment="1" applyProtection="1">
      <alignment horizontal="center" vertical="center" wrapText="1"/>
      <protection locked="0"/>
    </xf>
    <xf numFmtId="0" fontId="4" fillId="27" borderId="63" xfId="0" applyFont="1" applyFill="1" applyBorder="1" applyAlignment="1" applyProtection="1">
      <alignment vertical="center" wrapText="1"/>
      <protection locked="0"/>
    </xf>
    <xf numFmtId="0" fontId="4" fillId="27" borderId="63" xfId="0" applyFont="1" applyFill="1" applyBorder="1" applyAlignment="1" applyProtection="1">
      <alignment horizontal="center" vertical="center" wrapText="1"/>
      <protection locked="0"/>
    </xf>
    <xf numFmtId="168" fontId="4" fillId="27" borderId="63" xfId="0" applyNumberFormat="1" applyFont="1" applyFill="1" applyBorder="1" applyAlignment="1" applyProtection="1">
      <alignment vertical="center" wrapText="1"/>
      <protection locked="0"/>
    </xf>
    <xf numFmtId="0" fontId="4" fillId="0" borderId="60" xfId="0" applyFont="1" applyBorder="1" applyAlignment="1" applyProtection="1">
      <alignment horizontal="center" vertical="center" wrapText="1"/>
      <protection locked="0"/>
    </xf>
    <xf numFmtId="0" fontId="4" fillId="0" borderId="60" xfId="0" applyFont="1" applyBorder="1" applyAlignment="1" applyProtection="1">
      <alignment vertical="center" wrapText="1"/>
      <protection locked="0"/>
    </xf>
    <xf numFmtId="0" fontId="4" fillId="0" borderId="61" xfId="0" applyFont="1" applyBorder="1" applyAlignment="1" applyProtection="1">
      <alignment horizontal="center" vertical="center" wrapText="1"/>
      <protection locked="0"/>
    </xf>
    <xf numFmtId="0" fontId="4" fillId="0" borderId="61" xfId="0" applyFont="1" applyBorder="1" applyAlignment="1" applyProtection="1">
      <alignment vertical="center" wrapText="1"/>
      <protection locked="0"/>
    </xf>
    <xf numFmtId="0" fontId="4" fillId="0" borderId="63" xfId="0" applyFont="1" applyBorder="1" applyAlignment="1" applyProtection="1">
      <alignment horizontal="center" vertical="center" wrapText="1"/>
      <protection locked="0"/>
    </xf>
    <xf numFmtId="0" fontId="4" fillId="0" borderId="63" xfId="0" applyFont="1" applyBorder="1" applyAlignment="1" applyProtection="1">
      <alignment vertical="center" wrapText="1"/>
      <protection locked="0"/>
    </xf>
    <xf numFmtId="0" fontId="14" fillId="0" borderId="0" xfId="0" applyFont="1" applyAlignment="1">
      <alignment wrapText="1"/>
    </xf>
    <xf numFmtId="0" fontId="29" fillId="0" borderId="60" xfId="0" applyFont="1" applyBorder="1" applyAlignment="1">
      <alignment horizontal="center" vertical="center" wrapText="1"/>
    </xf>
    <xf numFmtId="0" fontId="29" fillId="0" borderId="8" xfId="0" applyFont="1" applyBorder="1" applyAlignment="1">
      <alignment horizontal="center" vertical="center" wrapText="1"/>
    </xf>
    <xf numFmtId="0" fontId="4" fillId="0" borderId="71" xfId="0" applyFont="1" applyBorder="1" applyAlignment="1">
      <alignment horizontal="center" vertical="center"/>
    </xf>
    <xf numFmtId="0" fontId="4" fillId="0" borderId="2" xfId="0" applyFont="1" applyBorder="1" applyAlignment="1">
      <alignment horizontal="center" vertical="center"/>
    </xf>
    <xf numFmtId="0" fontId="4" fillId="0" borderId="72" xfId="0" applyFont="1" applyBorder="1" applyAlignment="1">
      <alignment horizontal="center" vertical="center"/>
    </xf>
    <xf numFmtId="0" fontId="4" fillId="0" borderId="60" xfId="0" applyFont="1" applyBorder="1" applyAlignment="1">
      <alignment vertical="center" wrapText="1"/>
    </xf>
    <xf numFmtId="0" fontId="20" fillId="0" borderId="60" xfId="0" applyFont="1" applyBorder="1" applyAlignment="1">
      <alignment vertical="center" wrapText="1"/>
    </xf>
    <xf numFmtId="0" fontId="22" fillId="10" borderId="60" xfId="0" applyFont="1" applyFill="1" applyBorder="1" applyAlignment="1">
      <alignment horizontal="left"/>
    </xf>
    <xf numFmtId="0" fontId="20" fillId="4" borderId="8" xfId="0" applyFont="1" applyFill="1" applyBorder="1" applyAlignment="1" applyProtection="1">
      <alignment vertical="center" wrapText="1"/>
      <protection locked="0"/>
    </xf>
    <xf numFmtId="15" fontId="4" fillId="0" borderId="8" xfId="0" applyNumberFormat="1" applyFont="1" applyBorder="1" applyAlignment="1" applyProtection="1">
      <alignment horizontal="center" vertical="center"/>
      <protection locked="0"/>
    </xf>
    <xf numFmtId="0" fontId="14" fillId="4" borderId="22" xfId="0" applyFont="1" applyFill="1" applyBorder="1" applyAlignment="1" applyProtection="1">
      <alignment vertical="center" wrapText="1"/>
      <protection locked="0"/>
    </xf>
    <xf numFmtId="0" fontId="4" fillId="0" borderId="8" xfId="0" applyFont="1" applyBorder="1" applyAlignment="1" applyProtection="1">
      <alignment vertical="center" wrapText="1"/>
      <protection locked="0"/>
    </xf>
    <xf numFmtId="0" fontId="4" fillId="0" borderId="8" xfId="0" applyFont="1" applyBorder="1" applyAlignment="1" applyProtection="1">
      <alignment horizontal="center" vertical="center"/>
      <protection locked="0"/>
    </xf>
    <xf numFmtId="0" fontId="4" fillId="0" borderId="8" xfId="0" applyFont="1" applyBorder="1" applyAlignment="1" applyProtection="1">
      <alignment vertical="center"/>
      <protection locked="0"/>
    </xf>
    <xf numFmtId="0" fontId="4" fillId="0" borderId="22" xfId="0" applyFont="1" applyBorder="1" applyAlignment="1" applyProtection="1">
      <alignment vertical="center" wrapText="1"/>
      <protection locked="0"/>
    </xf>
    <xf numFmtId="0" fontId="4" fillId="0" borderId="29" xfId="0" applyFont="1" applyBorder="1" applyAlignment="1" applyProtection="1">
      <alignment vertical="center"/>
      <protection locked="0"/>
    </xf>
    <xf numFmtId="15" fontId="4" fillId="0" borderId="29" xfId="0" applyNumberFormat="1" applyFont="1" applyBorder="1" applyAlignment="1" applyProtection="1">
      <alignment horizontal="center" vertical="center"/>
      <protection locked="0"/>
    </xf>
    <xf numFmtId="0" fontId="4" fillId="0" borderId="30" xfId="0" applyFont="1" applyBorder="1" applyAlignment="1" applyProtection="1">
      <alignment vertical="center" wrapText="1"/>
      <protection locked="0"/>
    </xf>
    <xf numFmtId="0" fontId="4" fillId="0" borderId="33" xfId="0" applyFont="1" applyBorder="1" applyAlignment="1" applyProtection="1">
      <alignment vertical="center" wrapText="1"/>
      <protection locked="0"/>
    </xf>
    <xf numFmtId="15" fontId="4" fillId="0" borderId="33" xfId="0" applyNumberFormat="1" applyFont="1" applyBorder="1" applyAlignment="1" applyProtection="1">
      <alignment horizontal="center" vertical="center"/>
      <protection locked="0"/>
    </xf>
    <xf numFmtId="0" fontId="4" fillId="0" borderId="33" xfId="0" applyFont="1" applyBorder="1" applyAlignment="1" applyProtection="1">
      <alignment horizontal="center" vertical="center"/>
      <protection locked="0"/>
    </xf>
    <xf numFmtId="0" fontId="4" fillId="0" borderId="33" xfId="0" applyFont="1" applyBorder="1" applyAlignment="1" applyProtection="1">
      <alignment vertical="center"/>
      <protection locked="0"/>
    </xf>
    <xf numFmtId="0" fontId="4" fillId="0" borderId="34" xfId="0" applyFont="1" applyBorder="1" applyAlignment="1" applyProtection="1">
      <alignment vertical="center" wrapText="1"/>
      <protection locked="0"/>
    </xf>
    <xf numFmtId="0" fontId="59" fillId="4" borderId="8" xfId="0" applyFont="1" applyFill="1" applyBorder="1"/>
    <xf numFmtId="0" fontId="63" fillId="7" borderId="8" xfId="0" applyFont="1" applyFill="1" applyBorder="1" applyAlignment="1">
      <alignment horizontal="center" vertical="center"/>
    </xf>
    <xf numFmtId="0" fontId="64" fillId="7" borderId="8" xfId="0" applyFont="1" applyFill="1" applyBorder="1" applyAlignment="1">
      <alignment vertical="center" wrapText="1"/>
    </xf>
    <xf numFmtId="165" fontId="65" fillId="7" borderId="8" xfId="0" applyNumberFormat="1" applyFont="1" applyFill="1" applyBorder="1" applyAlignment="1">
      <alignment horizontal="center" vertical="center"/>
    </xf>
    <xf numFmtId="0" fontId="65" fillId="7" borderId="22" xfId="0" applyFont="1" applyFill="1" applyBorder="1" applyAlignment="1">
      <alignment vertical="center" wrapText="1"/>
    </xf>
    <xf numFmtId="166" fontId="65" fillId="7" borderId="8" xfId="0" applyNumberFormat="1" applyFont="1" applyFill="1" applyBorder="1" applyAlignment="1">
      <alignment horizontal="center" vertical="center"/>
    </xf>
    <xf numFmtId="0" fontId="58" fillId="0" borderId="44" xfId="0" applyFont="1" applyBorder="1" applyAlignment="1">
      <alignment horizontal="center"/>
    </xf>
    <xf numFmtId="0" fontId="67" fillId="7" borderId="8" xfId="0" applyFont="1" applyFill="1" applyBorder="1" applyAlignment="1">
      <alignment vertical="center" wrapText="1"/>
    </xf>
    <xf numFmtId="0" fontId="7" fillId="0" borderId="80" xfId="0" applyFont="1" applyBorder="1"/>
    <xf numFmtId="0" fontId="7" fillId="0" borderId="81" xfId="0" applyFont="1" applyBorder="1" applyAlignment="1">
      <alignment wrapText="1"/>
    </xf>
    <xf numFmtId="0" fontId="7" fillId="0" borderId="88" xfId="0" applyFont="1" applyBorder="1" applyAlignment="1">
      <alignment horizontal="center"/>
    </xf>
    <xf numFmtId="0" fontId="7" fillId="0" borderId="89" xfId="0" applyFont="1" applyBorder="1" applyAlignment="1">
      <alignment horizontal="center"/>
    </xf>
    <xf numFmtId="0" fontId="68" fillId="9" borderId="90" xfId="0" applyFont="1" applyFill="1" applyBorder="1" applyAlignment="1">
      <alignment horizontal="left" vertical="center" wrapText="1"/>
    </xf>
    <xf numFmtId="0" fontId="68" fillId="9" borderId="88" xfId="0" applyFont="1" applyFill="1" applyBorder="1" applyAlignment="1">
      <alignment horizontal="left" vertical="center" wrapText="1"/>
    </xf>
    <xf numFmtId="0" fontId="20" fillId="0" borderId="63" xfId="0" applyFont="1" applyBorder="1" applyAlignment="1">
      <alignment vertical="center" wrapText="1"/>
    </xf>
    <xf numFmtId="0" fontId="4" fillId="0" borderId="61" xfId="0" applyFont="1" applyBorder="1" applyAlignment="1">
      <alignment vertical="center" wrapText="1"/>
    </xf>
    <xf numFmtId="0" fontId="4" fillId="0" borderId="63" xfId="0" applyFont="1" applyBorder="1" applyAlignment="1">
      <alignment vertical="center" wrapText="1"/>
    </xf>
    <xf numFmtId="0" fontId="22" fillId="10" borderId="63" xfId="0" applyFont="1" applyFill="1" applyBorder="1" applyAlignment="1">
      <alignment horizontal="left"/>
    </xf>
    <xf numFmtId="0" fontId="51" fillId="0" borderId="0" xfId="0" applyFont="1"/>
    <xf numFmtId="0" fontId="66" fillId="0" borderId="8" xfId="0" applyFont="1" applyBorder="1" applyAlignment="1">
      <alignment horizontal="center" vertical="center"/>
    </xf>
    <xf numFmtId="0" fontId="64" fillId="31" borderId="3" xfId="0" applyFont="1" applyFill="1" applyBorder="1" applyAlignment="1" applyProtection="1">
      <alignment horizontal="center" vertical="center" wrapText="1"/>
      <protection locked="0"/>
    </xf>
    <xf numFmtId="0" fontId="66" fillId="31" borderId="8" xfId="0" applyFont="1" applyFill="1" applyBorder="1" applyAlignment="1" applyProtection="1">
      <alignment horizontal="center" vertical="center" wrapText="1"/>
      <protection locked="0"/>
    </xf>
    <xf numFmtId="0" fontId="64" fillId="0" borderId="8" xfId="0" applyFont="1" applyBorder="1" applyAlignment="1">
      <alignment horizontal="center" vertical="center" wrapText="1"/>
    </xf>
    <xf numFmtId="0" fontId="66" fillId="0" borderId="8" xfId="0" applyFont="1" applyBorder="1" applyAlignment="1">
      <alignment horizontal="center" vertical="center" wrapText="1"/>
    </xf>
    <xf numFmtId="0" fontId="66" fillId="31" borderId="8" xfId="0" applyFont="1" applyFill="1" applyBorder="1" applyAlignment="1" applyProtection="1">
      <alignment horizontal="left" vertical="center" wrapText="1"/>
      <protection locked="0"/>
    </xf>
    <xf numFmtId="0" fontId="66" fillId="31" borderId="3" xfId="0" applyFont="1" applyFill="1" applyBorder="1" applyAlignment="1" applyProtection="1">
      <alignment horizontal="left" vertical="center" wrapText="1"/>
      <protection locked="0"/>
    </xf>
    <xf numFmtId="0" fontId="2" fillId="0" borderId="0" xfId="0" applyFont="1" applyAlignment="1">
      <alignment vertical="center"/>
    </xf>
    <xf numFmtId="0" fontId="51" fillId="28" borderId="60" xfId="1" applyFont="1" applyFill="1" applyBorder="1" applyAlignment="1">
      <alignment horizontal="right" vertical="center"/>
    </xf>
    <xf numFmtId="0" fontId="51" fillId="28" borderId="60" xfId="1" applyFont="1" applyFill="1" applyBorder="1" applyAlignment="1">
      <alignment vertical="center"/>
    </xf>
    <xf numFmtId="0" fontId="1" fillId="0" borderId="53" xfId="1" applyFont="1" applyAlignment="1">
      <alignment vertical="center"/>
    </xf>
    <xf numFmtId="0" fontId="50" fillId="0" borderId="65" xfId="1" applyBorder="1" applyAlignment="1">
      <alignment horizontal="center" vertical="center"/>
    </xf>
    <xf numFmtId="0" fontId="50" fillId="0" borderId="66" xfId="1" applyBorder="1" applyAlignment="1">
      <alignment horizontal="center" vertical="center"/>
    </xf>
    <xf numFmtId="0" fontId="52" fillId="28" borderId="65" xfId="1" applyFont="1" applyFill="1" applyBorder="1" applyAlignment="1">
      <alignment horizontal="center" vertical="center"/>
    </xf>
    <xf numFmtId="0" fontId="52" fillId="28" borderId="66" xfId="1" applyFont="1" applyFill="1" applyBorder="1" applyAlignment="1">
      <alignment horizontal="center" vertical="center"/>
    </xf>
    <xf numFmtId="0" fontId="53" fillId="0" borderId="65" xfId="1" applyFont="1" applyBorder="1" applyAlignment="1">
      <alignment horizontal="left" vertical="center"/>
    </xf>
    <xf numFmtId="0" fontId="53" fillId="0" borderId="66" xfId="1" applyFont="1" applyBorder="1" applyAlignment="1">
      <alignment horizontal="left" vertical="center"/>
    </xf>
    <xf numFmtId="0" fontId="53" fillId="0" borderId="53" xfId="1" applyFont="1" applyAlignment="1">
      <alignment horizontal="center" vertical="center"/>
    </xf>
    <xf numFmtId="0" fontId="53" fillId="0" borderId="69" xfId="1" applyFont="1" applyBorder="1" applyAlignment="1">
      <alignment horizontal="left" vertical="center"/>
    </xf>
    <xf numFmtId="0" fontId="53" fillId="0" borderId="70" xfId="1" applyFont="1" applyBorder="1" applyAlignment="1">
      <alignment horizontal="left" vertical="center"/>
    </xf>
    <xf numFmtId="0" fontId="69" fillId="0" borderId="65" xfId="1" applyFont="1" applyBorder="1" applyAlignment="1">
      <alignment horizontal="center" vertical="center"/>
    </xf>
    <xf numFmtId="0" fontId="69" fillId="0" borderId="66" xfId="1" applyFont="1" applyBorder="1" applyAlignment="1">
      <alignment horizontal="center" vertical="center"/>
    </xf>
    <xf numFmtId="0" fontId="50" fillId="0" borderId="67" xfId="1" applyBorder="1" applyAlignment="1">
      <alignment horizontal="left" vertical="center"/>
    </xf>
    <xf numFmtId="0" fontId="50" fillId="0" borderId="68" xfId="1" applyBorder="1" applyAlignment="1">
      <alignment horizontal="left" vertical="center"/>
    </xf>
    <xf numFmtId="0" fontId="3" fillId="0" borderId="66" xfId="1" applyFont="1" applyBorder="1" applyAlignment="1">
      <alignment horizontal="left" vertical="center"/>
    </xf>
    <xf numFmtId="0" fontId="53" fillId="0" borderId="65" xfId="1" applyFont="1" applyBorder="1" applyAlignment="1">
      <alignment horizontal="center" vertical="center"/>
    </xf>
    <xf numFmtId="0" fontId="53" fillId="0" borderId="66" xfId="1" applyFont="1" applyBorder="1" applyAlignment="1">
      <alignment horizontal="center" vertical="center"/>
    </xf>
    <xf numFmtId="0" fontId="4" fillId="0" borderId="4" xfId="0" applyFont="1" applyBorder="1" applyAlignment="1">
      <alignment horizontal="left" vertical="center" wrapText="1"/>
    </xf>
    <xf numFmtId="0" fontId="6" fillId="0" borderId="10" xfId="0" applyFont="1" applyBorder="1"/>
    <xf numFmtId="0" fontId="6" fillId="0" borderId="5" xfId="0" applyFont="1" applyBorder="1"/>
    <xf numFmtId="0" fontId="6" fillId="0" borderId="13" xfId="0" applyFont="1" applyBorder="1"/>
    <xf numFmtId="0" fontId="0" fillId="0" borderId="0" xfId="0"/>
    <xf numFmtId="0" fontId="6" fillId="0" borderId="14" xfId="0" applyFont="1" applyBorder="1"/>
    <xf numFmtId="0" fontId="6" fillId="0" borderId="6" xfId="0" applyFont="1" applyBorder="1"/>
    <xf numFmtId="0" fontId="6" fillId="0" borderId="11" xfId="0" applyFont="1" applyBorder="1"/>
    <xf numFmtId="0" fontId="6" fillId="0" borderId="7" xfId="0" applyFont="1" applyBorder="1"/>
    <xf numFmtId="0" fontId="12" fillId="4" borderId="1" xfId="0" applyFont="1" applyFill="1" applyBorder="1" applyAlignment="1">
      <alignment horizontal="left" vertical="center" wrapText="1"/>
    </xf>
    <xf numFmtId="0" fontId="6" fillId="0" borderId="9" xfId="0" applyFont="1" applyBorder="1"/>
    <xf numFmtId="0" fontId="6" fillId="0" borderId="2" xfId="0" applyFont="1" applyBorder="1"/>
    <xf numFmtId="0" fontId="13" fillId="5" borderId="1" xfId="0" applyFont="1" applyFill="1" applyBorder="1" applyAlignment="1">
      <alignment horizontal="left" vertical="center" wrapText="1"/>
    </xf>
    <xf numFmtId="0" fontId="4" fillId="0" borderId="4" xfId="0" applyFont="1" applyBorder="1" applyAlignment="1">
      <alignment horizontal="center" vertical="center" wrapText="1"/>
    </xf>
    <xf numFmtId="0" fontId="14" fillId="5" borderId="1" xfId="0" applyFont="1" applyFill="1" applyBorder="1" applyAlignment="1">
      <alignment horizontal="left" vertical="center" wrapText="1"/>
    </xf>
    <xf numFmtId="0" fontId="4" fillId="0" borderId="4" xfId="0" applyFont="1" applyBorder="1" applyAlignment="1">
      <alignment vertical="center" wrapText="1"/>
    </xf>
    <xf numFmtId="0" fontId="12" fillId="3" borderId="1" xfId="0" applyFont="1" applyFill="1" applyBorder="1" applyAlignment="1">
      <alignment horizontal="left" vertical="center" wrapText="1"/>
    </xf>
    <xf numFmtId="0" fontId="13" fillId="3" borderId="1" xfId="0" applyFont="1" applyFill="1" applyBorder="1" applyAlignment="1">
      <alignment horizontal="left" vertical="center" wrapText="1"/>
    </xf>
    <xf numFmtId="0" fontId="12" fillId="3" borderId="1" xfId="0" applyFont="1" applyFill="1" applyBorder="1" applyAlignment="1">
      <alignment horizontal="center" vertical="center" wrapText="1"/>
    </xf>
    <xf numFmtId="164" fontId="4" fillId="0" borderId="1" xfId="0" applyNumberFormat="1" applyFont="1" applyBorder="1" applyAlignment="1">
      <alignment horizontal="center" vertical="center"/>
    </xf>
    <xf numFmtId="0" fontId="10" fillId="0" borderId="1" xfId="0" applyFont="1" applyBorder="1" applyAlignment="1">
      <alignment horizontal="left"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11" fillId="0" borderId="10" xfId="0" applyFont="1" applyBorder="1" applyAlignment="1">
      <alignment horizontal="center" vertical="center"/>
    </xf>
    <xf numFmtId="0" fontId="4" fillId="0" borderId="1" xfId="0" applyFont="1" applyBorder="1" applyAlignment="1">
      <alignment horizontal="center"/>
    </xf>
    <xf numFmtId="0" fontId="4" fillId="4" borderId="4" xfId="0" applyFont="1" applyFill="1" applyBorder="1" applyAlignment="1">
      <alignment horizontal="center" wrapText="1"/>
    </xf>
    <xf numFmtId="3" fontId="4" fillId="0" borderId="1" xfId="0" applyNumberFormat="1" applyFont="1" applyBorder="1" applyAlignment="1">
      <alignment horizontal="center"/>
    </xf>
    <xf numFmtId="0" fontId="11" fillId="0" borderId="0" xfId="0" applyFont="1" applyAlignment="1">
      <alignment horizontal="center" vertical="center"/>
    </xf>
    <xf numFmtId="0" fontId="10" fillId="0" borderId="1" xfId="0" applyFont="1" applyBorder="1" applyAlignment="1">
      <alignment horizontal="center"/>
    </xf>
    <xf numFmtId="0" fontId="9" fillId="3" borderId="1" xfId="0" applyFont="1" applyFill="1" applyBorder="1" applyAlignment="1">
      <alignment horizontal="center" vertical="center" wrapText="1"/>
    </xf>
    <xf numFmtId="0" fontId="4" fillId="0" borderId="10" xfId="0" applyFont="1" applyBorder="1" applyAlignment="1">
      <alignment horizontal="center" vertical="center"/>
    </xf>
    <xf numFmtId="0" fontId="4" fillId="0" borderId="1" xfId="0" applyFont="1" applyBorder="1" applyAlignment="1">
      <alignment horizontal="left" vertical="center"/>
    </xf>
    <xf numFmtId="0" fontId="5" fillId="0" borderId="0" xfId="0" applyFont="1" applyAlignment="1">
      <alignment horizontal="center" vertical="center"/>
    </xf>
    <xf numFmtId="0" fontId="15" fillId="0" borderId="1" xfId="0" applyFont="1" applyBorder="1" applyAlignment="1">
      <alignment horizontal="left" vertical="center"/>
    </xf>
    <xf numFmtId="0" fontId="4" fillId="5" borderId="1" xfId="0" applyFont="1" applyFill="1" applyBorder="1" applyAlignment="1">
      <alignment horizontal="left" vertical="center"/>
    </xf>
    <xf numFmtId="0" fontId="7" fillId="0" borderId="1" xfId="0" applyFont="1" applyBorder="1" applyAlignment="1">
      <alignment horizontal="left" vertical="center"/>
    </xf>
    <xf numFmtId="0" fontId="4" fillId="5" borderId="1" xfId="0" applyFont="1" applyFill="1" applyBorder="1" applyAlignment="1">
      <alignment horizontal="left" vertical="center" wrapText="1"/>
    </xf>
    <xf numFmtId="0" fontId="4" fillId="0" borderId="1" xfId="0" applyFont="1" applyBorder="1" applyAlignment="1">
      <alignment horizontal="left" vertical="center" wrapText="1"/>
    </xf>
    <xf numFmtId="0" fontId="4" fillId="0" borderId="0" xfId="0" applyFont="1" applyAlignment="1">
      <alignment horizontal="center" vertical="center"/>
    </xf>
    <xf numFmtId="0" fontId="4" fillId="0" borderId="21" xfId="0" applyFont="1" applyBorder="1" applyAlignment="1" applyProtection="1">
      <alignment horizontal="center" vertical="center" wrapText="1"/>
      <protection locked="0"/>
    </xf>
    <xf numFmtId="0" fontId="6" fillId="0" borderId="26" xfId="0" applyFont="1" applyBorder="1" applyProtection="1">
      <protection locked="0"/>
    </xf>
    <xf numFmtId="0" fontId="6" fillId="0" borderId="28" xfId="0" applyFont="1" applyBorder="1" applyProtection="1">
      <protection locked="0"/>
    </xf>
    <xf numFmtId="0" fontId="4" fillId="0" borderId="73" xfId="0" applyFont="1" applyBorder="1" applyAlignment="1">
      <alignment horizontal="center" vertical="center"/>
    </xf>
    <xf numFmtId="0" fontId="6" fillId="0" borderId="60" xfId="0" applyFont="1" applyBorder="1"/>
    <xf numFmtId="0" fontId="4" fillId="0" borderId="73" xfId="0" applyFont="1" applyBorder="1" applyAlignment="1" applyProtection="1">
      <alignment horizontal="center" vertical="center"/>
      <protection locked="0"/>
    </xf>
    <xf numFmtId="0" fontId="6" fillId="0" borderId="60" xfId="0" applyFont="1" applyBorder="1" applyProtection="1">
      <protection locked="0"/>
    </xf>
    <xf numFmtId="0" fontId="4" fillId="0" borderId="20" xfId="0" applyFont="1" applyBorder="1" applyAlignment="1">
      <alignment horizontal="center" vertical="center"/>
    </xf>
    <xf numFmtId="0" fontId="6" fillId="0" borderId="25" xfId="0" applyFont="1" applyBorder="1"/>
    <xf numFmtId="0" fontId="6" fillId="0" borderId="27" xfId="0" applyFont="1" applyBorder="1"/>
    <xf numFmtId="0" fontId="4" fillId="0" borderId="31" xfId="0" applyFont="1" applyBorder="1" applyAlignment="1">
      <alignment horizontal="center" vertical="center"/>
    </xf>
    <xf numFmtId="0" fontId="4" fillId="0" borderId="32" xfId="0" applyFont="1" applyBorder="1" applyAlignment="1" applyProtection="1">
      <alignment horizontal="center" vertical="center" wrapText="1"/>
      <protection locked="0"/>
    </xf>
    <xf numFmtId="0" fontId="6" fillId="0" borderId="74" xfId="0" applyFont="1" applyBorder="1"/>
    <xf numFmtId="0" fontId="4" fillId="0" borderId="32" xfId="0" applyFont="1" applyBorder="1" applyAlignment="1" applyProtection="1">
      <alignment horizontal="center" vertical="center"/>
      <protection locked="0"/>
    </xf>
    <xf numFmtId="0" fontId="6" fillId="0" borderId="75" xfId="0" applyFont="1" applyBorder="1" applyProtection="1">
      <protection locked="0"/>
    </xf>
    <xf numFmtId="0" fontId="16" fillId="0" borderId="15" xfId="0" applyFont="1" applyBorder="1" applyAlignment="1">
      <alignment horizontal="center" vertical="center"/>
    </xf>
    <xf numFmtId="0" fontId="6" fillId="0" borderId="16" xfId="0" applyFont="1" applyBorder="1"/>
    <xf numFmtId="0" fontId="6" fillId="0" borderId="17" xfId="0" applyFont="1" applyBorder="1"/>
    <xf numFmtId="0" fontId="6" fillId="0" borderId="18" xfId="0" applyFont="1" applyBorder="1"/>
    <xf numFmtId="0" fontId="6" fillId="0" borderId="19" xfId="0" applyFont="1" applyBorder="1"/>
    <xf numFmtId="0" fontId="7" fillId="0" borderId="20" xfId="0" applyFont="1" applyBorder="1" applyAlignment="1">
      <alignment horizontal="center" vertical="center" wrapText="1"/>
    </xf>
    <xf numFmtId="0" fontId="6" fillId="0" borderId="23" xfId="0" applyFont="1" applyBorder="1"/>
    <xf numFmtId="0" fontId="7" fillId="0" borderId="21" xfId="0" applyFont="1" applyBorder="1" applyAlignment="1">
      <alignment horizontal="center" vertical="center" wrapText="1"/>
    </xf>
    <xf numFmtId="0" fontId="6" fillId="0" borderId="24" xfId="0" applyFont="1" applyBorder="1"/>
    <xf numFmtId="0" fontId="65" fillId="7" borderId="20" xfId="0" applyFont="1" applyFill="1" applyBorder="1" applyAlignment="1">
      <alignment horizontal="center" vertical="center"/>
    </xf>
    <xf numFmtId="0" fontId="58" fillId="0" borderId="25" xfId="0" applyFont="1" applyBorder="1"/>
    <xf numFmtId="0" fontId="58" fillId="0" borderId="23" xfId="0" applyFont="1" applyBorder="1"/>
    <xf numFmtId="0" fontId="64" fillId="7" borderId="21" xfId="0" applyFont="1" applyFill="1" applyBorder="1" applyAlignment="1">
      <alignment horizontal="left" vertical="center" wrapText="1"/>
    </xf>
    <xf numFmtId="0" fontId="64" fillId="0" borderId="26" xfId="0" applyFont="1" applyBorder="1"/>
    <xf numFmtId="0" fontId="64" fillId="0" borderId="24" xfId="0" applyFont="1" applyBorder="1"/>
    <xf numFmtId="0" fontId="4" fillId="0" borderId="93" xfId="0" applyFont="1" applyBorder="1" applyAlignment="1">
      <alignment vertical="center"/>
    </xf>
    <xf numFmtId="0" fontId="4" fillId="0" borderId="95" xfId="0" applyFont="1" applyBorder="1" applyAlignment="1">
      <alignment vertical="center"/>
    </xf>
    <xf numFmtId="0" fontId="6" fillId="0" borderId="97" xfId="0" applyFont="1" applyBorder="1"/>
    <xf numFmtId="0" fontId="68" fillId="9" borderId="83" xfId="0" applyFont="1" applyFill="1" applyBorder="1" applyAlignment="1">
      <alignment horizontal="left" vertical="center" wrapText="1"/>
    </xf>
    <xf numFmtId="0" fontId="58" fillId="0" borderId="87" xfId="0" applyFont="1" applyBorder="1"/>
    <xf numFmtId="0" fontId="4" fillId="0" borderId="93" xfId="0" applyFont="1" applyBorder="1" applyAlignment="1">
      <alignment vertical="center" wrapText="1"/>
    </xf>
    <xf numFmtId="0" fontId="6" fillId="0" borderId="95" xfId="0" applyFont="1" applyBorder="1"/>
    <xf numFmtId="0" fontId="4" fillId="0" borderId="63" xfId="0" applyFont="1" applyBorder="1" applyAlignment="1">
      <alignment horizontal="center" vertical="center" wrapText="1"/>
    </xf>
    <xf numFmtId="0" fontId="6" fillId="0" borderId="61" xfId="0" applyFont="1" applyBorder="1"/>
    <xf numFmtId="0" fontId="68" fillId="9" borderId="84" xfId="0" applyFont="1" applyFill="1" applyBorder="1" applyAlignment="1">
      <alignment horizontal="left" vertical="center" wrapText="1"/>
    </xf>
    <xf numFmtId="0" fontId="58" fillId="0" borderId="75" xfId="0" applyFont="1" applyBorder="1"/>
    <xf numFmtId="0" fontId="4" fillId="0" borderId="99" xfId="0" applyFont="1" applyBorder="1" applyAlignment="1">
      <alignment horizontal="center" vertical="center" wrapText="1"/>
    </xf>
    <xf numFmtId="0" fontId="4" fillId="0" borderId="102" xfId="0" applyFont="1" applyBorder="1" applyAlignment="1">
      <alignment horizontal="center" vertical="center" wrapText="1"/>
    </xf>
    <xf numFmtId="0" fontId="4" fillId="0" borderId="104" xfId="0" applyFont="1" applyBorder="1" applyAlignment="1">
      <alignment horizontal="center" vertical="center" wrapText="1"/>
    </xf>
    <xf numFmtId="0" fontId="68" fillId="9" borderId="91" xfId="0" applyFont="1" applyFill="1" applyBorder="1" applyAlignment="1">
      <alignment horizontal="center" vertical="center" wrapText="1"/>
    </xf>
    <xf numFmtId="0" fontId="58" fillId="0" borderId="92" xfId="0" applyFont="1" applyBorder="1"/>
    <xf numFmtId="0" fontId="4" fillId="0" borderId="63" xfId="0" applyFont="1" applyBorder="1" applyAlignment="1">
      <alignment horizontal="center" vertical="center"/>
    </xf>
    <xf numFmtId="0" fontId="4" fillId="0" borderId="60" xfId="0" applyFont="1" applyBorder="1" applyAlignment="1">
      <alignment horizontal="center" vertical="center"/>
    </xf>
    <xf numFmtId="0" fontId="4" fillId="0" borderId="63" xfId="0" applyFont="1" applyBorder="1" applyAlignment="1">
      <alignment horizontal="center"/>
    </xf>
    <xf numFmtId="0" fontId="4" fillId="0" borderId="60" xfId="0" applyFont="1" applyBorder="1" applyAlignment="1">
      <alignment horizontal="center"/>
    </xf>
    <xf numFmtId="0" fontId="4" fillId="0" borderId="94" xfId="0" applyFont="1" applyBorder="1" applyAlignment="1">
      <alignment horizontal="center" vertical="center"/>
    </xf>
    <xf numFmtId="0" fontId="4" fillId="0" borderId="96" xfId="0" applyFont="1" applyBorder="1" applyAlignment="1">
      <alignment horizontal="center" vertical="center"/>
    </xf>
    <xf numFmtId="0" fontId="6" fillId="0" borderId="98" xfId="0" applyFont="1" applyBorder="1"/>
    <xf numFmtId="0" fontId="4" fillId="0" borderId="94" xfId="0" applyFont="1" applyBorder="1" applyAlignment="1">
      <alignment horizontal="center"/>
    </xf>
    <xf numFmtId="0" fontId="6" fillId="0" borderId="96" xfId="0" applyFont="1" applyBorder="1"/>
    <xf numFmtId="0" fontId="4" fillId="0" borderId="96" xfId="0" applyFont="1" applyBorder="1" applyAlignment="1">
      <alignment horizontal="center"/>
    </xf>
    <xf numFmtId="0" fontId="4" fillId="0" borderId="100" xfId="0" applyFont="1" applyBorder="1" applyAlignment="1">
      <alignment horizontal="center" vertical="center"/>
    </xf>
    <xf numFmtId="0" fontId="4" fillId="0" borderId="76" xfId="0" applyFont="1" applyBorder="1" applyAlignment="1">
      <alignment horizontal="center" vertical="center"/>
    </xf>
    <xf numFmtId="0" fontId="4" fillId="0" borderId="105" xfId="0" applyFont="1" applyBorder="1" applyAlignment="1">
      <alignment horizontal="center" vertical="center"/>
    </xf>
    <xf numFmtId="0" fontId="4" fillId="0" borderId="101" xfId="0" applyFont="1" applyBorder="1" applyAlignment="1">
      <alignment horizontal="center"/>
    </xf>
    <xf numFmtId="0" fontId="4" fillId="0" borderId="103" xfId="0" applyFont="1" applyBorder="1" applyAlignment="1">
      <alignment horizontal="center"/>
    </xf>
    <xf numFmtId="0" fontId="4" fillId="0" borderId="106" xfId="0" applyFont="1" applyBorder="1" applyAlignment="1">
      <alignment horizontal="center"/>
    </xf>
    <xf numFmtId="0" fontId="7" fillId="0" borderId="77" xfId="0" applyFont="1" applyBorder="1" applyAlignment="1">
      <alignment horizontal="center"/>
    </xf>
    <xf numFmtId="0" fontId="6" fillId="0" borderId="78" xfId="0" applyFont="1" applyBorder="1"/>
    <xf numFmtId="0" fontId="6" fillId="0" borderId="79" xfId="0" applyFont="1" applyBorder="1"/>
    <xf numFmtId="0" fontId="7" fillId="0" borderId="82" xfId="0" applyFont="1" applyBorder="1" applyAlignment="1">
      <alignment horizontal="center" vertical="center"/>
    </xf>
    <xf numFmtId="0" fontId="57" fillId="0" borderId="79" xfId="0" applyFont="1" applyBorder="1"/>
    <xf numFmtId="0" fontId="19" fillId="7" borderId="83" xfId="0" applyFont="1" applyFill="1" applyBorder="1" applyAlignment="1">
      <alignment vertical="center" wrapText="1"/>
    </xf>
    <xf numFmtId="0" fontId="6" fillId="0" borderId="87" xfId="0" applyFont="1" applyBorder="1"/>
    <xf numFmtId="0" fontId="19" fillId="7" borderId="84" xfId="0" applyFont="1" applyFill="1" applyBorder="1" applyAlignment="1">
      <alignment vertical="center" wrapText="1"/>
    </xf>
    <xf numFmtId="0" fontId="6" fillId="0" borderId="75" xfId="0" applyFont="1" applyBorder="1"/>
    <xf numFmtId="0" fontId="19" fillId="8" borderId="85" xfId="0" applyFont="1" applyFill="1" applyBorder="1" applyAlignment="1">
      <alignment vertical="center" wrapText="1"/>
    </xf>
    <xf numFmtId="0" fontId="6" fillId="0" borderId="86" xfId="0" applyFont="1" applyBorder="1"/>
    <xf numFmtId="0" fontId="4" fillId="0" borderId="21" xfId="0" applyFont="1" applyBorder="1" applyAlignment="1">
      <alignment horizontal="center" vertical="center"/>
    </xf>
    <xf numFmtId="0" fontId="6" fillId="0" borderId="26" xfId="0" applyFont="1" applyBorder="1"/>
    <xf numFmtId="0" fontId="4" fillId="0" borderId="21" xfId="0" applyFont="1" applyBorder="1" applyAlignment="1">
      <alignment horizontal="center" vertical="center" wrapText="1"/>
    </xf>
    <xf numFmtId="0" fontId="7" fillId="0" borderId="1" xfId="0" applyFont="1" applyBorder="1" applyAlignment="1">
      <alignment horizontal="center"/>
    </xf>
    <xf numFmtId="0" fontId="7" fillId="0" borderId="0" xfId="0" applyFont="1" applyAlignment="1">
      <alignment horizontal="center" vertical="center"/>
    </xf>
    <xf numFmtId="0" fontId="7" fillId="0" borderId="1" xfId="0" applyFont="1" applyBorder="1" applyAlignment="1">
      <alignment horizontal="center" vertical="center"/>
    </xf>
    <xf numFmtId="0" fontId="7" fillId="0" borderId="21" xfId="0" applyFont="1" applyBorder="1" applyAlignment="1">
      <alignment horizontal="center" vertical="center"/>
    </xf>
    <xf numFmtId="0" fontId="23" fillId="6" borderId="21" xfId="0" applyFont="1" applyFill="1" applyBorder="1" applyAlignment="1">
      <alignment horizontal="center" vertical="center" wrapText="1"/>
    </xf>
    <xf numFmtId="0" fontId="23" fillId="6" borderId="1" xfId="0" applyFont="1" applyFill="1" applyBorder="1" applyAlignment="1">
      <alignment horizontal="center" vertical="center" wrapText="1"/>
    </xf>
    <xf numFmtId="0" fontId="19" fillId="7" borderId="21" xfId="0" applyFont="1" applyFill="1" applyBorder="1" applyAlignment="1">
      <alignment horizontal="center" vertical="center" wrapText="1"/>
    </xf>
    <xf numFmtId="168" fontId="7" fillId="0" borderId="1" xfId="0" applyNumberFormat="1" applyFont="1" applyBorder="1" applyAlignment="1">
      <alignment horizontal="center" vertical="center" wrapText="1"/>
    </xf>
    <xf numFmtId="0" fontId="32" fillId="12" borderId="1" xfId="0" applyFont="1" applyFill="1" applyBorder="1" applyAlignment="1">
      <alignment horizontal="center" vertical="center" wrapText="1"/>
    </xf>
    <xf numFmtId="0" fontId="33" fillId="0" borderId="1" xfId="0" applyFont="1" applyBorder="1" applyAlignment="1">
      <alignment horizontal="left" vertical="center" wrapText="1"/>
    </xf>
    <xf numFmtId="0" fontId="24" fillId="0" borderId="11" xfId="0" applyFont="1" applyBorder="1" applyAlignment="1">
      <alignment horizontal="center" vertical="center" wrapText="1"/>
    </xf>
    <xf numFmtId="0" fontId="25" fillId="11" borderId="6" xfId="0" applyFont="1" applyFill="1" applyBorder="1" applyAlignment="1">
      <alignment horizontal="right" vertical="center" wrapText="1"/>
    </xf>
    <xf numFmtId="0" fontId="4" fillId="0" borderId="60" xfId="0" applyFont="1" applyBorder="1" applyAlignment="1" applyProtection="1">
      <alignment horizontal="center" vertical="center" wrapText="1"/>
      <protection locked="0"/>
    </xf>
    <xf numFmtId="0" fontId="4" fillId="0" borderId="61" xfId="0" applyFont="1" applyBorder="1" applyAlignment="1" applyProtection="1">
      <alignment horizontal="center" vertical="center" wrapText="1"/>
      <protection locked="0"/>
    </xf>
    <xf numFmtId="0" fontId="4" fillId="0" borderId="63" xfId="0" applyFont="1" applyBorder="1" applyAlignment="1" applyProtection="1">
      <alignment horizontal="center" vertical="center" wrapText="1"/>
      <protection locked="0"/>
    </xf>
    <xf numFmtId="0" fontId="56" fillId="0" borderId="11" xfId="0" applyFont="1" applyBorder="1" applyAlignment="1">
      <alignment horizontal="center" vertical="center" wrapText="1"/>
    </xf>
    <xf numFmtId="0" fontId="15" fillId="0" borderId="11" xfId="0" applyFont="1" applyBorder="1" applyAlignment="1">
      <alignment horizontal="center" vertical="center" wrapText="1"/>
    </xf>
    <xf numFmtId="0" fontId="25" fillId="11" borderId="1" xfId="0" applyFont="1" applyFill="1" applyBorder="1" applyAlignment="1">
      <alignment horizontal="right" vertical="center" wrapText="1"/>
    </xf>
    <xf numFmtId="0" fontId="15" fillId="0" borderId="1" xfId="0" applyFont="1" applyBorder="1" applyAlignment="1">
      <alignment horizontal="center" vertical="center" wrapText="1"/>
    </xf>
    <xf numFmtId="0" fontId="35" fillId="7" borderId="1" xfId="0" applyFont="1" applyFill="1" applyBorder="1" applyAlignment="1">
      <alignment vertical="center"/>
    </xf>
    <xf numFmtId="0" fontId="6" fillId="0" borderId="43" xfId="0" applyFont="1" applyBorder="1"/>
    <xf numFmtId="0" fontId="34" fillId="7" borderId="1" xfId="0" applyFont="1" applyFill="1" applyBorder="1"/>
    <xf numFmtId="0" fontId="4" fillId="0" borderId="46" xfId="0" applyFont="1" applyBorder="1" applyAlignment="1">
      <alignment vertical="center" wrapText="1"/>
    </xf>
    <xf numFmtId="0" fontId="6" fillId="0" borderId="47" xfId="0" applyFont="1" applyBorder="1"/>
    <xf numFmtId="0" fontId="6" fillId="0" borderId="49" xfId="0" applyFont="1" applyBorder="1"/>
    <xf numFmtId="0" fontId="4" fillId="0" borderId="1" xfId="0" applyFont="1" applyBorder="1"/>
    <xf numFmtId="0" fontId="35" fillId="20" borderId="1" xfId="0" applyFont="1" applyFill="1" applyBorder="1" applyAlignment="1">
      <alignment vertical="center"/>
    </xf>
    <xf numFmtId="0" fontId="36" fillId="7" borderId="1" xfId="0" applyFont="1" applyFill="1" applyBorder="1" applyAlignment="1">
      <alignment horizontal="center"/>
    </xf>
    <xf numFmtId="0" fontId="37" fillId="7" borderId="46" xfId="0" applyFont="1" applyFill="1" applyBorder="1" applyAlignment="1">
      <alignment vertical="center" wrapText="1"/>
    </xf>
    <xf numFmtId="0" fontId="35" fillId="7" borderId="1" xfId="0" applyFont="1" applyFill="1" applyBorder="1"/>
    <xf numFmtId="0" fontId="6" fillId="0" borderId="48" xfId="0" applyFont="1" applyBorder="1"/>
    <xf numFmtId="0" fontId="4" fillId="0" borderId="0" xfId="0" applyFont="1"/>
    <xf numFmtId="0" fontId="6" fillId="0" borderId="41" xfId="0" applyFont="1" applyBorder="1"/>
    <xf numFmtId="0" fontId="7" fillId="0" borderId="0" xfId="0" applyFont="1" applyAlignment="1">
      <alignment vertical="center" wrapText="1"/>
    </xf>
    <xf numFmtId="0" fontId="4" fillId="0" borderId="1" xfId="0" applyFont="1" applyBorder="1" applyAlignment="1">
      <alignment wrapText="1"/>
    </xf>
    <xf numFmtId="0" fontId="4" fillId="0" borderId="9" xfId="0" applyFont="1" applyBorder="1" applyAlignment="1">
      <alignment vertical="center"/>
    </xf>
    <xf numFmtId="0" fontId="7" fillId="0" borderId="37" xfId="0" applyFont="1" applyBorder="1" applyAlignment="1">
      <alignment horizontal="center"/>
    </xf>
    <xf numFmtId="0" fontId="6" fillId="0" borderId="38" xfId="0" applyFont="1" applyBorder="1"/>
    <xf numFmtId="0" fontId="6" fillId="0" borderId="39" xfId="0" applyFont="1" applyBorder="1"/>
    <xf numFmtId="0" fontId="4" fillId="0" borderId="40" xfId="0" applyFont="1" applyBorder="1" applyAlignment="1">
      <alignment vertical="center" wrapText="1"/>
    </xf>
    <xf numFmtId="0" fontId="4" fillId="0" borderId="40" xfId="0" applyFont="1" applyBorder="1"/>
    <xf numFmtId="0" fontId="7" fillId="0" borderId="0" xfId="0" applyFont="1" applyAlignment="1">
      <alignment vertical="center"/>
    </xf>
    <xf numFmtId="0" fontId="38" fillId="7" borderId="1" xfId="0" applyFont="1" applyFill="1" applyBorder="1"/>
    <xf numFmtId="0" fontId="4" fillId="21" borderId="50" xfId="0" applyFont="1" applyFill="1" applyBorder="1" applyAlignment="1">
      <alignment horizontal="left"/>
    </xf>
    <xf numFmtId="0" fontId="6" fillId="0" borderId="51" xfId="0" applyFont="1" applyBorder="1"/>
    <xf numFmtId="0" fontId="6" fillId="0" borderId="53" xfId="0" applyFont="1" applyBorder="1"/>
    <xf numFmtId="10" fontId="39" fillId="21" borderId="50" xfId="0" applyNumberFormat="1" applyFont="1" applyFill="1" applyBorder="1" applyAlignment="1">
      <alignment horizontal="left"/>
    </xf>
    <xf numFmtId="0" fontId="7" fillId="0" borderId="1" xfId="0" applyFont="1" applyBorder="1"/>
    <xf numFmtId="0" fontId="38" fillId="4" borderId="1" xfId="0" applyFont="1" applyFill="1" applyBorder="1" applyAlignment="1">
      <alignment vertical="center"/>
    </xf>
    <xf numFmtId="0" fontId="6" fillId="0" borderId="56" xfId="0" applyFont="1" applyBorder="1"/>
    <xf numFmtId="0" fontId="4" fillId="0" borderId="54" xfId="0" applyFont="1" applyBorder="1"/>
    <xf numFmtId="0" fontId="6" fillId="0" borderId="55" xfId="0" applyFont="1" applyBorder="1"/>
    <xf numFmtId="0" fontId="59" fillId="4" borderId="1" xfId="0" applyFont="1" applyFill="1" applyBorder="1" applyAlignment="1">
      <alignment vertical="center"/>
    </xf>
    <xf numFmtId="0" fontId="58" fillId="0" borderId="9" xfId="0" applyFont="1" applyBorder="1"/>
    <xf numFmtId="0" fontId="58" fillId="0" borderId="43" xfId="0" applyFont="1" applyBorder="1"/>
    <xf numFmtId="0" fontId="61" fillId="0" borderId="1" xfId="0" applyFont="1" applyBorder="1"/>
    <xf numFmtId="0" fontId="61" fillId="0" borderId="9" xfId="0" applyFont="1" applyBorder="1"/>
    <xf numFmtId="0" fontId="61" fillId="0" borderId="43" xfId="0" applyFont="1" applyBorder="1"/>
    <xf numFmtId="0" fontId="30" fillId="4" borderId="1" xfId="0" applyFont="1" applyFill="1" applyBorder="1" applyAlignment="1">
      <alignment horizontal="center"/>
    </xf>
    <xf numFmtId="0" fontId="60" fillId="4" borderId="46" xfId="0" applyFont="1" applyFill="1" applyBorder="1" applyAlignment="1">
      <alignment vertical="center" wrapText="1"/>
    </xf>
    <xf numFmtId="0" fontId="58" fillId="0" borderId="47" xfId="0" applyFont="1" applyBorder="1"/>
    <xf numFmtId="0" fontId="58" fillId="0" borderId="49" xfId="0" applyFont="1" applyBorder="1"/>
    <xf numFmtId="170" fontId="59" fillId="4" borderId="1" xfId="0" applyNumberFormat="1" applyFont="1" applyFill="1" applyBorder="1"/>
    <xf numFmtId="0" fontId="58" fillId="0" borderId="48" xfId="0" applyFont="1" applyBorder="1"/>
    <xf numFmtId="171" fontId="59" fillId="4" borderId="1" xfId="0" applyNumberFormat="1" applyFont="1" applyFill="1" applyBorder="1"/>
    <xf numFmtId="0" fontId="62" fillId="0" borderId="1" xfId="0" applyFont="1" applyBorder="1"/>
    <xf numFmtId="0" fontId="62" fillId="0" borderId="9" xfId="0" applyFont="1" applyBorder="1"/>
    <xf numFmtId="0" fontId="62" fillId="0" borderId="43" xfId="0" applyFont="1" applyBorder="1"/>
    <xf numFmtId="0" fontId="34" fillId="20" borderId="1" xfId="0" applyFont="1" applyFill="1" applyBorder="1"/>
    <xf numFmtId="9" fontId="39" fillId="21" borderId="50" xfId="0" applyNumberFormat="1" applyFont="1" applyFill="1" applyBorder="1" applyAlignment="1">
      <alignment horizontal="left"/>
    </xf>
    <xf numFmtId="0" fontId="6" fillId="0" borderId="52" xfId="0" applyFont="1" applyBorder="1"/>
    <xf numFmtId="0" fontId="14" fillId="31" borderId="1" xfId="0" applyFont="1" applyFill="1" applyBorder="1" applyAlignment="1" applyProtection="1">
      <alignment horizontal="center" vertical="center" wrapText="1"/>
      <protection locked="0"/>
    </xf>
    <xf numFmtId="0" fontId="6" fillId="31" borderId="2" xfId="0" applyFont="1" applyFill="1" applyBorder="1" applyProtection="1">
      <protection locked="0"/>
    </xf>
    <xf numFmtId="0" fontId="44" fillId="24" borderId="21" xfId="0" applyFont="1" applyFill="1" applyBorder="1" applyAlignment="1">
      <alignment horizontal="center" vertical="center" wrapText="1"/>
    </xf>
    <xf numFmtId="0" fontId="4" fillId="26" borderId="21" xfId="0" applyFont="1" applyFill="1" applyBorder="1" applyAlignment="1">
      <alignment horizontal="center"/>
    </xf>
    <xf numFmtId="0" fontId="4" fillId="0" borderId="1" xfId="0" applyFont="1" applyBorder="1" applyAlignment="1">
      <alignment horizontal="left"/>
    </xf>
    <xf numFmtId="0" fontId="4" fillId="0" borderId="1" xfId="0" applyFont="1" applyBorder="1" applyAlignment="1">
      <alignment horizontal="left" wrapText="1"/>
    </xf>
    <xf numFmtId="0" fontId="13" fillId="0" borderId="1" xfId="0" applyFont="1" applyBorder="1" applyAlignment="1">
      <alignment horizontal="center" vertical="center" wrapText="1"/>
    </xf>
    <xf numFmtId="0" fontId="66" fillId="31" borderId="1" xfId="0" applyFont="1" applyFill="1" applyBorder="1" applyAlignment="1" applyProtection="1">
      <alignment horizontal="left" vertical="center" wrapText="1"/>
      <protection locked="0"/>
    </xf>
    <xf numFmtId="0" fontId="58" fillId="31" borderId="2" xfId="0" applyFont="1" applyFill="1" applyBorder="1" applyProtection="1">
      <protection locked="0"/>
    </xf>
    <xf numFmtId="0" fontId="14" fillId="31" borderId="1" xfId="0" applyFont="1" applyFill="1" applyBorder="1" applyAlignment="1" applyProtection="1">
      <alignment horizontal="left" vertical="center" wrapText="1"/>
      <protection locked="0"/>
    </xf>
    <xf numFmtId="0" fontId="55" fillId="29" borderId="4" xfId="0" applyFont="1" applyFill="1" applyBorder="1" applyAlignment="1">
      <alignment horizontal="center" vertical="center" wrapText="1"/>
    </xf>
    <xf numFmtId="0" fontId="31" fillId="30" borderId="5" xfId="0" applyFont="1" applyFill="1" applyBorder="1"/>
    <xf numFmtId="0" fontId="31" fillId="30" borderId="6" xfId="0" applyFont="1" applyFill="1" applyBorder="1"/>
    <xf numFmtId="0" fontId="31" fillId="30" borderId="7" xfId="0" applyFont="1" applyFill="1" applyBorder="1"/>
    <xf numFmtId="0" fontId="55" fillId="29" borderId="21" xfId="0" applyFont="1" applyFill="1" applyBorder="1" applyAlignment="1">
      <alignment horizontal="center" vertical="center" wrapText="1"/>
    </xf>
    <xf numFmtId="0" fontId="31" fillId="30" borderId="24" xfId="0" applyFont="1" applyFill="1" applyBorder="1"/>
    <xf numFmtId="0" fontId="66" fillId="0" borderId="1" xfId="0" applyFont="1" applyBorder="1" applyAlignment="1">
      <alignment horizontal="center" vertical="center" wrapText="1"/>
    </xf>
    <xf numFmtId="0" fontId="58" fillId="0" borderId="2" xfId="0" applyFont="1" applyBorder="1"/>
    <xf numFmtId="0" fontId="5" fillId="0" borderId="0" xfId="0" applyFont="1" applyAlignment="1">
      <alignment horizontal="center"/>
    </xf>
    <xf numFmtId="0" fontId="41" fillId="0" borderId="0" xfId="0" applyFont="1" applyAlignment="1">
      <alignment horizontal="center" vertical="center" wrapText="1"/>
    </xf>
    <xf numFmtId="0" fontId="25" fillId="29" borderId="1" xfId="0" applyFont="1" applyFill="1" applyBorder="1" applyAlignment="1">
      <alignment horizontal="center" vertical="center"/>
    </xf>
    <xf numFmtId="0" fontId="31" fillId="30" borderId="2" xfId="0" applyFont="1" applyFill="1" applyBorder="1"/>
  </cellXfs>
  <cellStyles count="2">
    <cellStyle name="Normal" xfId="0" builtinId="0"/>
    <cellStyle name="Normal 2" xfId="1" xr:uid="{35BCEB4C-DA04-4CAF-98A0-B5AF18BABA74}"/>
  </cellStyles>
  <dxfs count="64">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ont>
        <color theme="0"/>
      </font>
      <fill>
        <patternFill>
          <bgColor rgb="FFFF0000"/>
        </patternFill>
      </fill>
    </dxf>
    <dxf>
      <font>
        <color theme="0"/>
      </font>
      <fill>
        <patternFill>
          <bgColor rgb="FFFF0000"/>
        </patternFill>
      </fill>
    </dxf>
    <dxf>
      <font>
        <b/>
        <color theme="0"/>
      </font>
      <fill>
        <patternFill patternType="solid">
          <fgColor rgb="FFFF0000"/>
          <bgColor rgb="FFFF0000"/>
        </patternFill>
      </fill>
    </dxf>
    <dxf>
      <font>
        <color theme="0"/>
      </font>
      <fill>
        <patternFill>
          <bgColor rgb="FFFF0000"/>
        </patternFill>
      </fill>
    </dxf>
    <dxf>
      <font>
        <b/>
        <color theme="0"/>
      </font>
      <fill>
        <patternFill patternType="solid">
          <fgColor rgb="FFFF0000"/>
          <bgColor rgb="FFFF0000"/>
        </patternFill>
      </fill>
    </dxf>
    <dxf>
      <font>
        <b/>
        <color theme="0"/>
      </font>
      <fill>
        <patternFill patternType="solid">
          <fgColor rgb="FFFF0000"/>
          <bgColor rgb="FFFF000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color theme="0"/>
      </font>
      <fill>
        <patternFill>
          <bgColor rgb="FFFF0000"/>
        </patternFill>
      </fill>
    </dxf>
    <dxf>
      <font>
        <b/>
        <color theme="0"/>
      </font>
      <fill>
        <patternFill patternType="solid">
          <fgColor rgb="FFFF0000"/>
          <bgColor rgb="FFFF0000"/>
        </patternFill>
      </fill>
    </dxf>
    <dxf>
      <font>
        <b/>
        <color theme="0"/>
      </font>
      <fill>
        <patternFill patternType="solid">
          <fgColor rgb="FFFF0000"/>
          <bgColor rgb="FFFF0000"/>
        </patternFill>
      </fill>
    </dxf>
    <dxf>
      <font>
        <b/>
        <color theme="0"/>
      </font>
      <fill>
        <patternFill patternType="solid">
          <fgColor rgb="FFFF0000"/>
          <bgColor rgb="FFFF0000"/>
        </patternFill>
      </fill>
    </dxf>
    <dxf>
      <font>
        <color theme="0"/>
      </font>
      <fill>
        <patternFill>
          <bgColor rgb="FFFF0000"/>
        </patternFill>
      </fill>
    </dxf>
    <dxf>
      <font>
        <color theme="0"/>
      </font>
      <fill>
        <patternFill>
          <bgColor rgb="FFFF0000"/>
        </patternFill>
      </fill>
    </dxf>
    <dxf>
      <font>
        <b/>
        <color theme="0"/>
      </font>
      <fill>
        <patternFill patternType="solid">
          <fgColor rgb="FFFF0000"/>
          <bgColor rgb="FFFF0000"/>
        </patternFill>
      </fill>
    </dxf>
    <dxf>
      <font>
        <b/>
        <color theme="0"/>
      </font>
      <fill>
        <patternFill patternType="solid">
          <fgColor rgb="FFFF0000"/>
          <bgColor rgb="FFFF0000"/>
        </patternFill>
      </fill>
    </dxf>
    <dxf>
      <font>
        <b/>
        <color theme="0"/>
      </font>
      <fill>
        <patternFill patternType="solid">
          <fgColor rgb="FFFF0000"/>
          <bgColor rgb="FFFF0000"/>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theme="0"/>
      </font>
      <fill>
        <patternFill>
          <bgColor rgb="FFFF0000"/>
        </patternFill>
      </fill>
    </dxf>
    <dxf>
      <font>
        <color theme="0"/>
      </font>
      <fill>
        <patternFill>
          <bgColor rgb="FFFF0000"/>
        </patternFill>
      </fill>
    </dxf>
    <dxf>
      <font>
        <color rgb="FF9C0006"/>
      </font>
      <fill>
        <patternFill patternType="solid">
          <fgColor rgb="FFFFC7CE"/>
          <bgColor rgb="FFFFC7CE"/>
        </patternFill>
      </fill>
    </dxf>
    <dxf>
      <font>
        <color rgb="FF006100"/>
      </font>
      <fill>
        <patternFill patternType="solid">
          <fgColor rgb="FFC6EFCE"/>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3"/></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customschemas.google.com/relationships/workbookmetadata" Target="metadata"/><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12</xdr:col>
      <xdr:colOff>247650</xdr:colOff>
      <xdr:row>19</xdr:row>
      <xdr:rowOff>647700</xdr:rowOff>
    </xdr:from>
    <xdr:ext cx="4067175" cy="3371850"/>
    <xdr:grpSp>
      <xdr:nvGrpSpPr>
        <xdr:cNvPr id="2" name="Shape 2">
          <a:extLst>
            <a:ext uri="{FF2B5EF4-FFF2-40B4-BE49-F238E27FC236}">
              <a16:creationId xmlns:a16="http://schemas.microsoft.com/office/drawing/2014/main" id="{00000000-0008-0000-0900-000002000000}"/>
            </a:ext>
          </a:extLst>
        </xdr:cNvPr>
        <xdr:cNvGrpSpPr/>
      </xdr:nvGrpSpPr>
      <xdr:grpSpPr>
        <a:xfrm>
          <a:off x="8064923" y="15305617"/>
          <a:ext cx="4067175" cy="3371850"/>
          <a:chOff x="3312413" y="2094075"/>
          <a:chExt cx="4067175" cy="3371850"/>
        </a:xfrm>
      </xdr:grpSpPr>
      <xdr:grpSp>
        <xdr:nvGrpSpPr>
          <xdr:cNvPr id="3" name="Shape 3">
            <a:extLst>
              <a:ext uri="{FF2B5EF4-FFF2-40B4-BE49-F238E27FC236}">
                <a16:creationId xmlns:a16="http://schemas.microsoft.com/office/drawing/2014/main" id="{00000000-0008-0000-0900-000003000000}"/>
              </a:ext>
            </a:extLst>
          </xdr:cNvPr>
          <xdr:cNvGrpSpPr/>
        </xdr:nvGrpSpPr>
        <xdr:grpSpPr>
          <a:xfrm>
            <a:off x="3312413" y="2094075"/>
            <a:ext cx="4067175" cy="3371850"/>
            <a:chOff x="3312413" y="2094075"/>
            <a:chExt cx="4067175" cy="3371850"/>
          </a:xfrm>
        </xdr:grpSpPr>
        <xdr:sp macro="" textlink="">
          <xdr:nvSpPr>
            <xdr:cNvPr id="4" name="Shape 4">
              <a:extLst>
                <a:ext uri="{FF2B5EF4-FFF2-40B4-BE49-F238E27FC236}">
                  <a16:creationId xmlns:a16="http://schemas.microsoft.com/office/drawing/2014/main" id="{00000000-0008-0000-0900-000004000000}"/>
                </a:ext>
              </a:extLst>
            </xdr:cNvPr>
            <xdr:cNvSpPr/>
          </xdr:nvSpPr>
          <xdr:spPr>
            <a:xfrm>
              <a:off x="3312413" y="2094075"/>
              <a:ext cx="4067175" cy="3371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5" name="Shape 5">
              <a:extLst>
                <a:ext uri="{FF2B5EF4-FFF2-40B4-BE49-F238E27FC236}">
                  <a16:creationId xmlns:a16="http://schemas.microsoft.com/office/drawing/2014/main" id="{00000000-0008-0000-0900-000005000000}"/>
                </a:ext>
              </a:extLst>
            </xdr:cNvPr>
            <xdr:cNvGrpSpPr/>
          </xdr:nvGrpSpPr>
          <xdr:grpSpPr>
            <a:xfrm>
              <a:off x="3312413" y="2094075"/>
              <a:ext cx="4067175" cy="3371850"/>
              <a:chOff x="3312413" y="2094075"/>
              <a:chExt cx="4067175" cy="3371850"/>
            </a:xfrm>
          </xdr:grpSpPr>
          <xdr:sp macro="" textlink="">
            <xdr:nvSpPr>
              <xdr:cNvPr id="6" name="Shape 6">
                <a:extLst>
                  <a:ext uri="{FF2B5EF4-FFF2-40B4-BE49-F238E27FC236}">
                    <a16:creationId xmlns:a16="http://schemas.microsoft.com/office/drawing/2014/main" id="{00000000-0008-0000-0900-000006000000}"/>
                  </a:ext>
                </a:extLst>
              </xdr:cNvPr>
              <xdr:cNvSpPr/>
            </xdr:nvSpPr>
            <xdr:spPr>
              <a:xfrm>
                <a:off x="3312413" y="2094075"/>
                <a:ext cx="4067175" cy="3371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grpSp>
            <xdr:nvGrpSpPr>
              <xdr:cNvPr id="7" name="Shape 7">
                <a:extLst>
                  <a:ext uri="{FF2B5EF4-FFF2-40B4-BE49-F238E27FC236}">
                    <a16:creationId xmlns:a16="http://schemas.microsoft.com/office/drawing/2014/main" id="{00000000-0008-0000-0900-000007000000}"/>
                  </a:ext>
                </a:extLst>
              </xdr:cNvPr>
              <xdr:cNvGrpSpPr/>
            </xdr:nvGrpSpPr>
            <xdr:grpSpPr>
              <a:xfrm>
                <a:off x="3312413" y="2094075"/>
                <a:ext cx="4067175" cy="3371850"/>
                <a:chOff x="118" y="432"/>
                <a:chExt cx="570" cy="160"/>
              </a:xfrm>
            </xdr:grpSpPr>
            <xdr:sp macro="" textlink="">
              <xdr:nvSpPr>
                <xdr:cNvPr id="8" name="Shape 8">
                  <a:extLst>
                    <a:ext uri="{FF2B5EF4-FFF2-40B4-BE49-F238E27FC236}">
                      <a16:creationId xmlns:a16="http://schemas.microsoft.com/office/drawing/2014/main" id="{00000000-0008-0000-0900-000008000000}"/>
                    </a:ext>
                  </a:extLst>
                </xdr:cNvPr>
                <xdr:cNvSpPr/>
              </xdr:nvSpPr>
              <xdr:spPr>
                <a:xfrm>
                  <a:off x="118" y="432"/>
                  <a:ext cx="550" cy="1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9" name="Shape 9">
                  <a:extLst>
                    <a:ext uri="{FF2B5EF4-FFF2-40B4-BE49-F238E27FC236}">
                      <a16:creationId xmlns:a16="http://schemas.microsoft.com/office/drawing/2014/main" id="{00000000-0008-0000-0900-000009000000}"/>
                    </a:ext>
                  </a:extLst>
                </xdr:cNvPr>
                <xdr:cNvSpPr/>
              </xdr:nvSpPr>
              <xdr:spPr>
                <a:xfrm>
                  <a:off x="118" y="432"/>
                  <a:ext cx="88" cy="40"/>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10" name="Shape 10">
                  <a:extLst>
                    <a:ext uri="{FF2B5EF4-FFF2-40B4-BE49-F238E27FC236}">
                      <a16:creationId xmlns:a16="http://schemas.microsoft.com/office/drawing/2014/main" id="{00000000-0008-0000-0900-00000A000000}"/>
                    </a:ext>
                  </a:extLst>
                </xdr:cNvPr>
                <xdr:cNvSpPr txBox="1"/>
              </xdr:nvSpPr>
              <xdr:spPr>
                <a:xfrm>
                  <a:off x="206" y="432"/>
                  <a:ext cx="482" cy="40"/>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18000" tIns="10800" rIns="18000" bIns="10800" anchor="ctr" anchorCtr="0">
                  <a:noAutofit/>
                </a:bodyPr>
                <a:lstStyle/>
                <a:p>
                  <a:pPr marL="0" lvl="0" indent="0" algn="l" rtl="0">
                    <a:spcBef>
                      <a:spcPts val="0"/>
                    </a:spcBef>
                    <a:spcAft>
                      <a:spcPts val="0"/>
                    </a:spcAft>
                    <a:buClr>
                      <a:srgbClr val="000000"/>
                    </a:buClr>
                    <a:buSzPts val="1000"/>
                    <a:buFont typeface="Arial Narrow"/>
                    <a:buNone/>
                  </a:pPr>
                  <a:r>
                    <a:rPr lang="en-US" sz="1000" b="0" i="0" u="none" strike="noStrike">
                      <a:solidFill>
                        <a:srgbClr val="000000"/>
                      </a:solidFill>
                      <a:latin typeface="Arial Narrow"/>
                      <a:ea typeface="Arial Narrow"/>
                      <a:cs typeface="Arial Narrow"/>
                      <a:sym typeface="Arial Narrow"/>
                    </a:rPr>
                    <a:t>Riesgo muy grave. Requiere medidas preventivas urgentes. No se debe iniciar el proyecto sin la aplicación de medidas preventivas urgentes y sin acotar sólidamente el riesgo.</a:t>
                  </a:r>
                  <a:endParaRPr sz="1100"/>
                </a:p>
              </xdr:txBody>
            </xdr:sp>
            <xdr:sp macro="" textlink="">
              <xdr:nvSpPr>
                <xdr:cNvPr id="11" name="Shape 11">
                  <a:extLst>
                    <a:ext uri="{FF2B5EF4-FFF2-40B4-BE49-F238E27FC236}">
                      <a16:creationId xmlns:a16="http://schemas.microsoft.com/office/drawing/2014/main" id="{00000000-0008-0000-0900-00000B000000}"/>
                    </a:ext>
                  </a:extLst>
                </xdr:cNvPr>
                <xdr:cNvSpPr txBox="1"/>
              </xdr:nvSpPr>
              <xdr:spPr>
                <a:xfrm>
                  <a:off x="206" y="472"/>
                  <a:ext cx="482" cy="40"/>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18000" tIns="10800" rIns="18000" bIns="10800" anchor="ctr" anchorCtr="0">
                  <a:noAutofit/>
                </a:bodyPr>
                <a:lstStyle/>
                <a:p>
                  <a:pPr marL="0" lvl="0" indent="0" algn="l" rtl="0">
                    <a:spcBef>
                      <a:spcPts val="0"/>
                    </a:spcBef>
                    <a:spcAft>
                      <a:spcPts val="0"/>
                    </a:spcAft>
                    <a:buClr>
                      <a:srgbClr val="000000"/>
                    </a:buClr>
                    <a:buSzPts val="1000"/>
                    <a:buFont typeface="Arial Narrow"/>
                    <a:buNone/>
                  </a:pPr>
                  <a:r>
                    <a:rPr lang="en-US" sz="1000" b="0" i="0" u="none" strike="noStrike">
                      <a:solidFill>
                        <a:srgbClr val="000000"/>
                      </a:solidFill>
                      <a:latin typeface="Arial Narrow"/>
                      <a:ea typeface="Arial Narrow"/>
                      <a:cs typeface="Arial Narrow"/>
                      <a:sym typeface="Arial Narrow"/>
                    </a:rPr>
                    <a:t>Riesgo importante. Medidas preventivas obligatorias. Se deben controlar fuertemente ellas variables de riesgo durante el proyecto.</a:t>
                  </a:r>
                  <a:endParaRPr sz="1100"/>
                </a:p>
              </xdr:txBody>
            </xdr:sp>
            <xdr:sp macro="" textlink="">
              <xdr:nvSpPr>
                <xdr:cNvPr id="12" name="Shape 12">
                  <a:extLst>
                    <a:ext uri="{FF2B5EF4-FFF2-40B4-BE49-F238E27FC236}">
                      <a16:creationId xmlns:a16="http://schemas.microsoft.com/office/drawing/2014/main" id="{00000000-0008-0000-0900-00000C000000}"/>
                    </a:ext>
                  </a:extLst>
                </xdr:cNvPr>
                <xdr:cNvSpPr txBox="1"/>
              </xdr:nvSpPr>
              <xdr:spPr>
                <a:xfrm>
                  <a:off x="206" y="512"/>
                  <a:ext cx="482" cy="40"/>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18000" tIns="10800" rIns="18000" bIns="10800" anchor="ctr" anchorCtr="0">
                  <a:noAutofit/>
                </a:bodyPr>
                <a:lstStyle/>
                <a:p>
                  <a:pPr marL="0" lvl="0" indent="0" algn="l" rtl="0">
                    <a:spcBef>
                      <a:spcPts val="0"/>
                    </a:spcBef>
                    <a:spcAft>
                      <a:spcPts val="0"/>
                    </a:spcAft>
                    <a:buClr>
                      <a:srgbClr val="000000"/>
                    </a:buClr>
                    <a:buSzPts val="1000"/>
                    <a:buFont typeface="Arial Narrow"/>
                    <a:buNone/>
                  </a:pPr>
                  <a:r>
                    <a:rPr lang="en-US" sz="1000" b="0" i="0" u="none" strike="noStrike">
                      <a:solidFill>
                        <a:srgbClr val="000000"/>
                      </a:solidFill>
                      <a:latin typeface="Arial Narrow"/>
                      <a:ea typeface="Arial Narrow"/>
                      <a:cs typeface="Arial Narrow"/>
                      <a:sym typeface="Arial Narrow"/>
                    </a:rPr>
                    <a:t>Riesgo apreciable. Estudiar económicamente a es posible introducir medidas preventivas para reducir el nivel de riesgo. Si no fuera posible, mantener las variables controladas.</a:t>
                  </a:r>
                  <a:endParaRPr sz="1100"/>
                </a:p>
              </xdr:txBody>
            </xdr:sp>
            <xdr:sp macro="" textlink="">
              <xdr:nvSpPr>
                <xdr:cNvPr id="13" name="Shape 13">
                  <a:extLst>
                    <a:ext uri="{FF2B5EF4-FFF2-40B4-BE49-F238E27FC236}">
                      <a16:creationId xmlns:a16="http://schemas.microsoft.com/office/drawing/2014/main" id="{00000000-0008-0000-0900-00000D000000}"/>
                    </a:ext>
                  </a:extLst>
                </xdr:cNvPr>
                <xdr:cNvSpPr txBox="1"/>
              </xdr:nvSpPr>
              <xdr:spPr>
                <a:xfrm>
                  <a:off x="206" y="552"/>
                  <a:ext cx="482" cy="40"/>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18000" tIns="10800" rIns="18000" bIns="10800" anchor="ctr" anchorCtr="0">
                  <a:noAutofit/>
                </a:bodyPr>
                <a:lstStyle/>
                <a:p>
                  <a:pPr marL="0" lvl="0" indent="0" algn="l" rtl="0">
                    <a:spcBef>
                      <a:spcPts val="0"/>
                    </a:spcBef>
                    <a:spcAft>
                      <a:spcPts val="0"/>
                    </a:spcAft>
                    <a:buClr>
                      <a:srgbClr val="000000"/>
                    </a:buClr>
                    <a:buSzPts val="1000"/>
                    <a:buFont typeface="Arial Narrow"/>
                    <a:buNone/>
                  </a:pPr>
                  <a:r>
                    <a:rPr lang="en-US" sz="1000" b="0" i="0" u="none" strike="noStrike">
                      <a:solidFill>
                        <a:srgbClr val="000000"/>
                      </a:solidFill>
                      <a:latin typeface="Arial Narrow"/>
                      <a:ea typeface="Arial Narrow"/>
                      <a:cs typeface="Arial Narrow"/>
                      <a:sym typeface="Arial Narrow"/>
                    </a:rPr>
                    <a:t>Riesgo marginal. Se vigilará aunque no requiere medidas preventivas de partida.</a:t>
                  </a:r>
                  <a:endParaRPr sz="1100"/>
                </a:p>
              </xdr:txBody>
            </xdr:sp>
            <xdr:sp macro="" textlink="">
              <xdr:nvSpPr>
                <xdr:cNvPr id="14" name="Shape 14">
                  <a:extLst>
                    <a:ext uri="{FF2B5EF4-FFF2-40B4-BE49-F238E27FC236}">
                      <a16:creationId xmlns:a16="http://schemas.microsoft.com/office/drawing/2014/main" id="{00000000-0008-0000-0900-00000E000000}"/>
                    </a:ext>
                  </a:extLst>
                </xdr:cNvPr>
                <xdr:cNvSpPr/>
              </xdr:nvSpPr>
              <xdr:spPr>
                <a:xfrm>
                  <a:off x="138" y="441"/>
                  <a:ext cx="50" cy="23"/>
                </a:xfrm>
                <a:prstGeom prst="rect">
                  <a:avLst/>
                </a:prstGeom>
                <a:solidFill>
                  <a:srgbClr val="FF0000"/>
                </a:solidFill>
                <a:ln w="9525" cap="flat" cmpd="sng">
                  <a:solidFill>
                    <a:srgbClr val="00000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15" name="Shape 15">
                  <a:extLst>
                    <a:ext uri="{FF2B5EF4-FFF2-40B4-BE49-F238E27FC236}">
                      <a16:creationId xmlns:a16="http://schemas.microsoft.com/office/drawing/2014/main" id="{00000000-0008-0000-0900-00000F000000}"/>
                    </a:ext>
                  </a:extLst>
                </xdr:cNvPr>
                <xdr:cNvSpPr/>
              </xdr:nvSpPr>
              <xdr:spPr>
                <a:xfrm>
                  <a:off x="118" y="472"/>
                  <a:ext cx="88" cy="40"/>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16" name="Shape 16">
                  <a:extLst>
                    <a:ext uri="{FF2B5EF4-FFF2-40B4-BE49-F238E27FC236}">
                      <a16:creationId xmlns:a16="http://schemas.microsoft.com/office/drawing/2014/main" id="{00000000-0008-0000-0900-000010000000}"/>
                    </a:ext>
                  </a:extLst>
                </xdr:cNvPr>
                <xdr:cNvSpPr/>
              </xdr:nvSpPr>
              <xdr:spPr>
                <a:xfrm>
                  <a:off x="138" y="481"/>
                  <a:ext cx="50" cy="23"/>
                </a:xfrm>
                <a:prstGeom prst="rect">
                  <a:avLst/>
                </a:prstGeom>
                <a:solidFill>
                  <a:srgbClr val="FF9900"/>
                </a:solidFill>
                <a:ln w="9525" cap="flat" cmpd="sng">
                  <a:solidFill>
                    <a:srgbClr val="00000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17" name="Shape 17">
                  <a:extLst>
                    <a:ext uri="{FF2B5EF4-FFF2-40B4-BE49-F238E27FC236}">
                      <a16:creationId xmlns:a16="http://schemas.microsoft.com/office/drawing/2014/main" id="{00000000-0008-0000-0900-000011000000}"/>
                    </a:ext>
                  </a:extLst>
                </xdr:cNvPr>
                <xdr:cNvSpPr/>
              </xdr:nvSpPr>
              <xdr:spPr>
                <a:xfrm>
                  <a:off x="118" y="512"/>
                  <a:ext cx="88" cy="40"/>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18" name="Shape 18">
                  <a:extLst>
                    <a:ext uri="{FF2B5EF4-FFF2-40B4-BE49-F238E27FC236}">
                      <a16:creationId xmlns:a16="http://schemas.microsoft.com/office/drawing/2014/main" id="{00000000-0008-0000-0900-000012000000}"/>
                    </a:ext>
                  </a:extLst>
                </xdr:cNvPr>
                <xdr:cNvSpPr/>
              </xdr:nvSpPr>
              <xdr:spPr>
                <a:xfrm>
                  <a:off x="138" y="521"/>
                  <a:ext cx="50" cy="23"/>
                </a:xfrm>
                <a:prstGeom prst="rect">
                  <a:avLst/>
                </a:prstGeom>
                <a:solidFill>
                  <a:srgbClr val="FFFF99"/>
                </a:solidFill>
                <a:ln w="9525" cap="flat" cmpd="sng">
                  <a:solidFill>
                    <a:srgbClr val="00000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19" name="Shape 19">
                  <a:extLst>
                    <a:ext uri="{FF2B5EF4-FFF2-40B4-BE49-F238E27FC236}">
                      <a16:creationId xmlns:a16="http://schemas.microsoft.com/office/drawing/2014/main" id="{00000000-0008-0000-0900-000013000000}"/>
                    </a:ext>
                  </a:extLst>
                </xdr:cNvPr>
                <xdr:cNvSpPr/>
              </xdr:nvSpPr>
              <xdr:spPr>
                <a:xfrm>
                  <a:off x="118" y="552"/>
                  <a:ext cx="88" cy="40"/>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20" name="Shape 20">
                  <a:extLst>
                    <a:ext uri="{FF2B5EF4-FFF2-40B4-BE49-F238E27FC236}">
                      <a16:creationId xmlns:a16="http://schemas.microsoft.com/office/drawing/2014/main" id="{00000000-0008-0000-0900-000014000000}"/>
                    </a:ext>
                  </a:extLst>
                </xdr:cNvPr>
                <xdr:cNvSpPr/>
              </xdr:nvSpPr>
              <xdr:spPr>
                <a:xfrm>
                  <a:off x="138" y="561"/>
                  <a:ext cx="50" cy="23"/>
                </a:xfrm>
                <a:prstGeom prst="rect">
                  <a:avLst/>
                </a:prstGeom>
                <a:noFill/>
                <a:ln w="9525" cap="flat" cmpd="sng">
                  <a:solidFill>
                    <a:srgbClr val="00000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grpSp>
        </xdr:grpSp>
      </xdr:grpSp>
    </xdr:grp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08F4E-DC6A-4DB5-AF54-CBF9AE53284E}">
  <dimension ref="A2:N31"/>
  <sheetViews>
    <sheetView tabSelected="1" topLeftCell="A9" workbookViewId="0">
      <selection activeCell="A15" sqref="A15"/>
    </sheetView>
  </sheetViews>
  <sheetFormatPr baseColWidth="10" defaultColWidth="11.44140625" defaultRowHeight="14.4"/>
  <cols>
    <col min="1" max="1" width="2.44140625" style="84" bestFit="1" customWidth="1"/>
    <col min="2" max="2" width="87.33203125" style="83" customWidth="1"/>
    <col min="3" max="3" width="11.44140625" style="83" customWidth="1"/>
    <col min="4" max="4" width="11.44140625" style="83" hidden="1" customWidth="1"/>
    <col min="5" max="5" width="24" style="83" hidden="1" customWidth="1"/>
    <col min="6" max="7" width="11.44140625" style="83" hidden="1" customWidth="1"/>
    <col min="8" max="16384" width="11.44140625" style="83"/>
  </cols>
  <sheetData>
    <row r="2" spans="1:14" ht="18">
      <c r="A2" s="227" t="s">
        <v>0</v>
      </c>
      <c r="B2" s="228"/>
    </row>
    <row r="3" spans="1:14">
      <c r="E3" s="83" t="s">
        <v>981</v>
      </c>
      <c r="G3" s="85"/>
    </row>
    <row r="4" spans="1:14">
      <c r="A4" s="86" t="s">
        <v>1</v>
      </c>
      <c r="B4" s="87" t="s">
        <v>2</v>
      </c>
      <c r="E4" s="83" t="s">
        <v>982</v>
      </c>
      <c r="G4" s="85"/>
    </row>
    <row r="5" spans="1:14" ht="15.75" customHeight="1">
      <c r="A5" s="88"/>
      <c r="B5" s="89"/>
      <c r="E5" s="83" t="s">
        <v>983</v>
      </c>
      <c r="G5" s="85"/>
    </row>
    <row r="6" spans="1:14">
      <c r="E6" s="83" t="s">
        <v>984</v>
      </c>
      <c r="G6" s="85"/>
    </row>
    <row r="7" spans="1:14" s="90" customFormat="1" ht="18" customHeight="1">
      <c r="A7" s="86" t="s">
        <v>3</v>
      </c>
      <c r="B7" s="87" t="s">
        <v>985</v>
      </c>
      <c r="E7" s="85" t="s">
        <v>986</v>
      </c>
      <c r="G7" s="85"/>
    </row>
    <row r="8" spans="1:14">
      <c r="A8" s="229" t="s">
        <v>987</v>
      </c>
      <c r="B8" s="230"/>
      <c r="E8" s="85" t="s">
        <v>988</v>
      </c>
    </row>
    <row r="9" spans="1:14">
      <c r="A9" s="239"/>
      <c r="B9" s="240"/>
      <c r="E9" s="224" t="s">
        <v>1024</v>
      </c>
    </row>
    <row r="10" spans="1:14">
      <c r="A10" s="231"/>
      <c r="B10" s="231"/>
      <c r="E10" s="85" t="s">
        <v>989</v>
      </c>
    </row>
    <row r="11" spans="1:14" s="90" customFormat="1" ht="18" customHeight="1">
      <c r="A11" s="222" t="s">
        <v>5</v>
      </c>
      <c r="B11" s="223" t="s">
        <v>985</v>
      </c>
      <c r="E11" s="85" t="s">
        <v>990</v>
      </c>
    </row>
    <row r="12" spans="1:14" s="90" customFormat="1" ht="18" customHeight="1">
      <c r="A12" s="232" t="s">
        <v>991</v>
      </c>
      <c r="B12" s="233"/>
      <c r="E12" s="85" t="s">
        <v>992</v>
      </c>
    </row>
    <row r="13" spans="1:14" s="90" customFormat="1" ht="18" customHeight="1">
      <c r="A13" s="234"/>
      <c r="B13" s="235"/>
    </row>
    <row r="14" spans="1:14" s="90" customFormat="1" ht="18" customHeight="1">
      <c r="A14" s="91"/>
      <c r="B14" s="91"/>
      <c r="E14" s="85" t="s">
        <v>993</v>
      </c>
    </row>
    <row r="15" spans="1:14" s="90" customFormat="1" ht="18" customHeight="1">
      <c r="A15" s="92" t="s">
        <v>7</v>
      </c>
      <c r="B15" s="93" t="s">
        <v>994</v>
      </c>
      <c r="E15" s="85" t="s">
        <v>995</v>
      </c>
    </row>
    <row r="16" spans="1:14" ht="15.6">
      <c r="A16" s="236"/>
      <c r="B16" s="237"/>
      <c r="E16" s="85" t="s">
        <v>996</v>
      </c>
      <c r="N16" s="94"/>
    </row>
    <row r="18" spans="1:5" s="90" customFormat="1" ht="18" customHeight="1">
      <c r="A18" s="86" t="s">
        <v>8</v>
      </c>
      <c r="B18" s="87" t="s">
        <v>994</v>
      </c>
      <c r="E18" s="85" t="s">
        <v>997</v>
      </c>
    </row>
    <row r="19" spans="1:5">
      <c r="A19" s="236"/>
      <c r="B19" s="237"/>
      <c r="E19" s="85" t="s">
        <v>998</v>
      </c>
    </row>
    <row r="20" spans="1:5">
      <c r="E20" s="85" t="s">
        <v>999</v>
      </c>
    </row>
    <row r="21" spans="1:5" s="90" customFormat="1" ht="18" customHeight="1">
      <c r="A21" s="86" t="s">
        <v>17</v>
      </c>
      <c r="B21" s="87" t="s">
        <v>18</v>
      </c>
      <c r="E21" s="85" t="s">
        <v>1000</v>
      </c>
    </row>
    <row r="22" spans="1:5">
      <c r="A22" s="225"/>
      <c r="B22" s="226"/>
    </row>
    <row r="23" spans="1:5">
      <c r="E23" s="85" t="s">
        <v>1001</v>
      </c>
    </row>
    <row r="24" spans="1:5">
      <c r="A24" s="86" t="s">
        <v>1025</v>
      </c>
      <c r="B24" s="87" t="s">
        <v>1002</v>
      </c>
      <c r="E24" s="85" t="s">
        <v>564</v>
      </c>
    </row>
    <row r="25" spans="1:5">
      <c r="A25" s="225"/>
      <c r="B25" s="226"/>
    </row>
    <row r="26" spans="1:5">
      <c r="A26" s="229" t="s">
        <v>1003</v>
      </c>
      <c r="B26" s="238"/>
      <c r="E26" s="83" t="s">
        <v>1004</v>
      </c>
    </row>
    <row r="27" spans="1:5">
      <c r="A27" s="225"/>
      <c r="B27" s="226"/>
      <c r="E27" s="83" t="s">
        <v>1005</v>
      </c>
    </row>
    <row r="28" spans="1:5">
      <c r="E28" s="83" t="s">
        <v>1006</v>
      </c>
    </row>
    <row r="29" spans="1:5">
      <c r="A29" s="86" t="s">
        <v>1026</v>
      </c>
      <c r="B29" s="87" t="s">
        <v>1007</v>
      </c>
      <c r="E29" s="83" t="s">
        <v>1008</v>
      </c>
    </row>
    <row r="30" spans="1:5">
      <c r="A30" s="225"/>
      <c r="B30" s="226"/>
      <c r="E30" s="83" t="s">
        <v>1009</v>
      </c>
    </row>
    <row r="31" spans="1:5">
      <c r="E31" s="83" t="s">
        <v>1010</v>
      </c>
    </row>
  </sheetData>
  <mergeCells count="13">
    <mergeCell ref="A30:B30"/>
    <mergeCell ref="A2:B2"/>
    <mergeCell ref="A8:B8"/>
    <mergeCell ref="A10:B10"/>
    <mergeCell ref="A12:B12"/>
    <mergeCell ref="A13:B13"/>
    <mergeCell ref="A16:B16"/>
    <mergeCell ref="A19:B19"/>
    <mergeCell ref="A22:B22"/>
    <mergeCell ref="A25:B25"/>
    <mergeCell ref="A26:B26"/>
    <mergeCell ref="A27:B27"/>
    <mergeCell ref="A9:B9"/>
  </mergeCells>
  <dataValidations count="5">
    <dataValidation type="list" allowBlank="1" showInputMessage="1" showErrorMessage="1" sqref="A30:B30" xr:uid="{E76D3134-264F-44F5-ABAB-F261966A307C}">
      <formula1>$E$26:$E$31</formula1>
    </dataValidation>
    <dataValidation type="list" allowBlank="1" showInputMessage="1" showErrorMessage="1" sqref="A25:B25" xr:uid="{70DE03EA-B876-40AA-A5D0-861B13520E11}">
      <formula1>$E$23:$E$24</formula1>
    </dataValidation>
    <dataValidation type="list" allowBlank="1" showInputMessage="1" showErrorMessage="1" sqref="A19:B19" xr:uid="{60988B44-2D9B-4718-9976-9FCB7B0B21CC}">
      <formula1>$E$18:$E$21</formula1>
    </dataValidation>
    <dataValidation type="list" allowBlank="1" showInputMessage="1" showErrorMessage="1" sqref="A16:B16" xr:uid="{E6098CBA-7945-44E9-9F1A-5DAC4DC14AAB}">
      <formula1>$E$14:$E$16</formula1>
    </dataValidation>
    <dataValidation type="list" allowBlank="1" showInputMessage="1" showErrorMessage="1" sqref="A13:B13 A9:B9" xr:uid="{4A17421E-F337-48E0-85FE-5628D71F71BE}">
      <formula1>$E$3:$E$12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P36"/>
  <sheetViews>
    <sheetView topLeftCell="A4" zoomScale="90" zoomScaleNormal="90" workbookViewId="0">
      <selection activeCell="F10" sqref="F10"/>
    </sheetView>
  </sheetViews>
  <sheetFormatPr baseColWidth="10" defaultColWidth="14.44140625" defaultRowHeight="15" customHeight="1"/>
  <cols>
    <col min="1" max="1" width="2.44140625" customWidth="1"/>
    <col min="2" max="2" width="4.6640625" customWidth="1"/>
    <col min="3" max="3" width="16.6640625" customWidth="1"/>
    <col min="4" max="4" width="14.6640625" customWidth="1"/>
    <col min="5" max="5" width="11.109375" customWidth="1"/>
    <col min="6" max="6" width="8" customWidth="1"/>
    <col min="7" max="7" width="10.6640625" customWidth="1"/>
    <col min="8" max="8" width="8" customWidth="1"/>
    <col min="9" max="9" width="11.33203125" customWidth="1"/>
    <col min="10" max="10" width="6.109375" customWidth="1"/>
    <col min="11" max="11" width="9.6640625" customWidth="1"/>
    <col min="12" max="12" width="10.33203125" customWidth="1"/>
    <col min="13" max="13" width="30.6640625" customWidth="1"/>
    <col min="14" max="14" width="39.6640625" customWidth="1"/>
    <col min="15" max="15" width="32.109375" customWidth="1"/>
    <col min="16" max="16" width="9.33203125" customWidth="1"/>
    <col min="17" max="26" width="12.6640625" customWidth="1"/>
  </cols>
  <sheetData>
    <row r="2" spans="2:16" ht="18">
      <c r="B2" s="445" t="s">
        <v>552</v>
      </c>
      <c r="C2" s="245"/>
      <c r="D2" s="245"/>
      <c r="E2" s="245"/>
      <c r="F2" s="245"/>
      <c r="G2" s="245"/>
      <c r="H2" s="245"/>
      <c r="I2" s="245"/>
      <c r="J2" s="245"/>
      <c r="K2" s="245"/>
      <c r="L2" s="245"/>
      <c r="M2" s="245"/>
      <c r="N2" s="245"/>
    </row>
    <row r="3" spans="2:16" ht="14.4">
      <c r="N3" s="95"/>
    </row>
    <row r="4" spans="2:16" ht="85.95" customHeight="1">
      <c r="B4" s="446" t="s">
        <v>553</v>
      </c>
      <c r="C4" s="245"/>
      <c r="D4" s="245"/>
      <c r="E4" s="245"/>
      <c r="F4" s="245"/>
      <c r="G4" s="245"/>
      <c r="H4" s="245"/>
      <c r="I4" s="245"/>
      <c r="J4" s="245"/>
      <c r="K4" s="245"/>
      <c r="L4" s="245"/>
      <c r="M4" s="245"/>
      <c r="N4" s="245"/>
      <c r="O4" s="245"/>
    </row>
    <row r="5" spans="2:16" ht="14.4">
      <c r="N5" s="95"/>
    </row>
    <row r="6" spans="2:16" ht="15" customHeight="1">
      <c r="B6" s="441" t="s">
        <v>554</v>
      </c>
      <c r="C6" s="441" t="s">
        <v>555</v>
      </c>
      <c r="D6" s="437" t="s">
        <v>556</v>
      </c>
      <c r="E6" s="438"/>
      <c r="F6" s="447" t="s">
        <v>557</v>
      </c>
      <c r="G6" s="448"/>
      <c r="H6" s="447" t="s">
        <v>558</v>
      </c>
      <c r="I6" s="448"/>
      <c r="J6" s="437" t="s">
        <v>559</v>
      </c>
      <c r="K6" s="438"/>
      <c r="L6" s="441" t="s">
        <v>560</v>
      </c>
      <c r="M6" s="441" t="s">
        <v>561</v>
      </c>
      <c r="N6" s="441" t="s">
        <v>562</v>
      </c>
      <c r="O6" s="441" t="s">
        <v>563</v>
      </c>
    </row>
    <row r="7" spans="2:16" ht="21.75" customHeight="1">
      <c r="B7" s="442"/>
      <c r="C7" s="442"/>
      <c r="D7" s="439"/>
      <c r="E7" s="440"/>
      <c r="F7" s="112" t="s">
        <v>564</v>
      </c>
      <c r="G7" s="112" t="s">
        <v>565</v>
      </c>
      <c r="H7" s="112" t="s">
        <v>564</v>
      </c>
      <c r="I7" s="112" t="s">
        <v>565</v>
      </c>
      <c r="J7" s="439"/>
      <c r="K7" s="440"/>
      <c r="L7" s="442"/>
      <c r="M7" s="442"/>
      <c r="N7" s="442"/>
      <c r="O7" s="442"/>
    </row>
    <row r="8" spans="2:16" ht="90" customHeight="1">
      <c r="B8" s="214" t="s">
        <v>1023</v>
      </c>
      <c r="C8" s="215" t="s">
        <v>566</v>
      </c>
      <c r="D8" s="434" t="s">
        <v>567</v>
      </c>
      <c r="E8" s="435"/>
      <c r="F8" s="216">
        <v>3</v>
      </c>
      <c r="G8" s="217" t="str">
        <f t="shared" ref="G8:G19" si="0">IF(F8=1,"Raro",IF(F8=2,"Improbable",IF(F8=3,"Moderado",IF(F8=4,"Probable",IF(F8=5,"Casi Seguro",0)))))</f>
        <v>Moderado</v>
      </c>
      <c r="H8" s="216">
        <v>5</v>
      </c>
      <c r="I8" s="217" t="str">
        <f t="shared" ref="I8:I19" si="1">IF(H8=1,"Insignificante",IF(H8=2,"Menor",IF(H8=3,"Moderado",IF(H8=4,"Mayor",IF(H8=5,"Catastrófico",0)))))</f>
        <v>Catastrófico</v>
      </c>
      <c r="J8" s="443">
        <f>H8*F8</f>
        <v>15</v>
      </c>
      <c r="K8" s="444"/>
      <c r="L8" s="218" t="str">
        <f>IF(AND(15&lt;=J8,J8&lt;=25),"Muy grave",IF(9&lt;=J8,"Importante",IF(3&lt;=J8,"Apreciable","Marginal")))</f>
        <v>Muy grave</v>
      </c>
      <c r="M8" s="219" t="s">
        <v>568</v>
      </c>
      <c r="N8" s="220" t="s">
        <v>569</v>
      </c>
      <c r="O8" s="216" t="s">
        <v>570</v>
      </c>
      <c r="P8" s="221" t="s">
        <v>87</v>
      </c>
    </row>
    <row r="9" spans="2:16" ht="87" customHeight="1">
      <c r="B9" s="97">
        <v>1</v>
      </c>
      <c r="C9" s="113"/>
      <c r="D9" s="436"/>
      <c r="E9" s="428"/>
      <c r="F9" s="115"/>
      <c r="G9" s="111">
        <f t="shared" si="0"/>
        <v>0</v>
      </c>
      <c r="H9" s="115"/>
      <c r="I9" s="111">
        <f t="shared" si="1"/>
        <v>0</v>
      </c>
      <c r="J9" s="433">
        <f t="shared" ref="J9:J19" si="2">H9*F9</f>
        <v>0</v>
      </c>
      <c r="K9" s="252"/>
      <c r="L9" s="96" t="s">
        <v>572</v>
      </c>
      <c r="M9" s="117"/>
      <c r="N9" s="114"/>
      <c r="O9" s="118"/>
    </row>
    <row r="10" spans="2:16" ht="89.25" customHeight="1">
      <c r="B10" s="97">
        <v>2</v>
      </c>
      <c r="C10" s="113"/>
      <c r="D10" s="436"/>
      <c r="E10" s="428"/>
      <c r="F10" s="115"/>
      <c r="G10" s="111">
        <f>IF(F10=1,"Raro",IF(F10=2,"Improbable",IF(F10=3,"Moderado",IF(F10=4,"Probable",IF(F10=5,"Casi Seguro",0)))))</f>
        <v>0</v>
      </c>
      <c r="H10" s="115"/>
      <c r="I10" s="111">
        <f t="shared" si="1"/>
        <v>0</v>
      </c>
      <c r="J10" s="433">
        <f t="shared" si="2"/>
        <v>0</v>
      </c>
      <c r="K10" s="252"/>
      <c r="L10" s="96" t="s">
        <v>572</v>
      </c>
      <c r="M10" s="118"/>
      <c r="N10" s="116"/>
      <c r="O10" s="118"/>
    </row>
    <row r="11" spans="2:16" ht="58.5" customHeight="1">
      <c r="B11" s="97">
        <v>3</v>
      </c>
      <c r="C11" s="113"/>
      <c r="D11" s="427"/>
      <c r="E11" s="428"/>
      <c r="F11" s="115"/>
      <c r="G11" s="111">
        <f t="shared" si="0"/>
        <v>0</v>
      </c>
      <c r="H11" s="115"/>
      <c r="I11" s="111">
        <f>IF(H11=1,"Insignificante",IF(H11=2,"Menor",IF(H11=3,"Moderado",IF(H11=4,"Mayor",IF(H11=5,"Catastrófico",0)))))</f>
        <v>0</v>
      </c>
      <c r="J11" s="433">
        <f t="shared" si="2"/>
        <v>0</v>
      </c>
      <c r="K11" s="252"/>
      <c r="L11" s="96" t="s">
        <v>572</v>
      </c>
      <c r="M11" s="118"/>
      <c r="N11" s="116"/>
      <c r="O11" s="119"/>
    </row>
    <row r="12" spans="2:16" ht="98.25" customHeight="1">
      <c r="B12" s="97">
        <v>4</v>
      </c>
      <c r="C12" s="113"/>
      <c r="D12" s="427"/>
      <c r="E12" s="428"/>
      <c r="F12" s="115"/>
      <c r="G12" s="111">
        <f t="shared" si="0"/>
        <v>0</v>
      </c>
      <c r="H12" s="115"/>
      <c r="I12" s="111">
        <f t="shared" si="1"/>
        <v>0</v>
      </c>
      <c r="J12" s="433">
        <f t="shared" si="2"/>
        <v>0</v>
      </c>
      <c r="K12" s="252"/>
      <c r="L12" s="96" t="str">
        <f t="shared" ref="L12:L19" si="3">IF(AND(15&lt;=J12,J12&lt;=25),"Muy grave",IF(9&lt;=J12,"Importante",IF(3&lt;=J12,"Apreciable","Marginal")))</f>
        <v>Marginal</v>
      </c>
      <c r="M12" s="118"/>
      <c r="N12" s="116"/>
      <c r="O12" s="118"/>
    </row>
    <row r="13" spans="2:16" ht="103.5" customHeight="1">
      <c r="B13" s="97">
        <v>5</v>
      </c>
      <c r="C13" s="113"/>
      <c r="D13" s="427"/>
      <c r="E13" s="428"/>
      <c r="F13" s="115"/>
      <c r="G13" s="111">
        <f t="shared" si="0"/>
        <v>0</v>
      </c>
      <c r="H13" s="115"/>
      <c r="I13" s="111">
        <f t="shared" si="1"/>
        <v>0</v>
      </c>
      <c r="J13" s="433">
        <f t="shared" si="2"/>
        <v>0</v>
      </c>
      <c r="K13" s="252"/>
      <c r="L13" s="96" t="str">
        <f t="shared" si="3"/>
        <v>Marginal</v>
      </c>
      <c r="M13" s="118"/>
      <c r="N13" s="116"/>
      <c r="O13" s="118"/>
    </row>
    <row r="14" spans="2:16" ht="83.25" customHeight="1">
      <c r="B14" s="97">
        <v>6</v>
      </c>
      <c r="C14" s="113"/>
      <c r="D14" s="427"/>
      <c r="E14" s="428"/>
      <c r="F14" s="115"/>
      <c r="G14" s="111">
        <f t="shared" si="0"/>
        <v>0</v>
      </c>
      <c r="H14" s="115"/>
      <c r="I14" s="111">
        <f t="shared" si="1"/>
        <v>0</v>
      </c>
      <c r="J14" s="433">
        <f t="shared" si="2"/>
        <v>0</v>
      </c>
      <c r="K14" s="252"/>
      <c r="L14" s="96" t="str">
        <f t="shared" si="3"/>
        <v>Marginal</v>
      </c>
      <c r="M14" s="118"/>
      <c r="N14" s="116"/>
      <c r="O14" s="118"/>
    </row>
    <row r="15" spans="2:16" ht="72.75" customHeight="1">
      <c r="B15" s="97">
        <v>7</v>
      </c>
      <c r="C15" s="113"/>
      <c r="D15" s="427"/>
      <c r="E15" s="428"/>
      <c r="F15" s="115"/>
      <c r="G15" s="111">
        <f t="shared" si="0"/>
        <v>0</v>
      </c>
      <c r="H15" s="115"/>
      <c r="I15" s="111">
        <f t="shared" si="1"/>
        <v>0</v>
      </c>
      <c r="J15" s="433">
        <f t="shared" si="2"/>
        <v>0</v>
      </c>
      <c r="K15" s="252"/>
      <c r="L15" s="96" t="str">
        <f t="shared" si="3"/>
        <v>Marginal</v>
      </c>
      <c r="M15" s="118"/>
      <c r="N15" s="116"/>
      <c r="O15" s="118"/>
    </row>
    <row r="16" spans="2:16" ht="65.25" customHeight="1">
      <c r="B16" s="97">
        <v>8</v>
      </c>
      <c r="C16" s="113"/>
      <c r="D16" s="427"/>
      <c r="E16" s="428"/>
      <c r="F16" s="115"/>
      <c r="G16" s="111">
        <f t="shared" si="0"/>
        <v>0</v>
      </c>
      <c r="H16" s="115"/>
      <c r="I16" s="111">
        <f t="shared" si="1"/>
        <v>0</v>
      </c>
      <c r="J16" s="433">
        <f t="shared" si="2"/>
        <v>0</v>
      </c>
      <c r="K16" s="252"/>
      <c r="L16" s="96" t="str">
        <f t="shared" si="3"/>
        <v>Marginal</v>
      </c>
      <c r="M16" s="118"/>
      <c r="N16" s="116"/>
      <c r="O16" s="118"/>
    </row>
    <row r="17" spans="2:16" ht="84" customHeight="1">
      <c r="B17" s="97">
        <v>9</v>
      </c>
      <c r="C17" s="113"/>
      <c r="D17" s="427"/>
      <c r="E17" s="428"/>
      <c r="F17" s="115"/>
      <c r="G17" s="111">
        <f t="shared" si="0"/>
        <v>0</v>
      </c>
      <c r="H17" s="115"/>
      <c r="I17" s="111">
        <f t="shared" si="1"/>
        <v>0</v>
      </c>
      <c r="J17" s="433">
        <f t="shared" si="2"/>
        <v>0</v>
      </c>
      <c r="K17" s="252"/>
      <c r="L17" s="96" t="str">
        <f t="shared" si="3"/>
        <v>Marginal</v>
      </c>
      <c r="M17" s="118"/>
      <c r="N17" s="116"/>
      <c r="O17" s="118"/>
    </row>
    <row r="18" spans="2:16" ht="84" customHeight="1">
      <c r="B18" s="97">
        <v>10</v>
      </c>
      <c r="C18" s="113"/>
      <c r="D18" s="427"/>
      <c r="E18" s="428"/>
      <c r="F18" s="115"/>
      <c r="G18" s="111">
        <f t="shared" si="0"/>
        <v>0</v>
      </c>
      <c r="H18" s="115"/>
      <c r="I18" s="111">
        <f t="shared" si="1"/>
        <v>0</v>
      </c>
      <c r="J18" s="433">
        <f t="shared" si="2"/>
        <v>0</v>
      </c>
      <c r="K18" s="252"/>
      <c r="L18" s="96" t="str">
        <f t="shared" si="3"/>
        <v>Marginal</v>
      </c>
      <c r="M18" s="118"/>
      <c r="N18" s="116"/>
      <c r="O18" s="118"/>
    </row>
    <row r="19" spans="2:16" ht="59.25" customHeight="1">
      <c r="B19" s="97">
        <v>11</v>
      </c>
      <c r="C19" s="113"/>
      <c r="D19" s="427"/>
      <c r="E19" s="428"/>
      <c r="F19" s="115"/>
      <c r="G19" s="111">
        <f t="shared" si="0"/>
        <v>0</v>
      </c>
      <c r="H19" s="115"/>
      <c r="I19" s="111">
        <f t="shared" si="1"/>
        <v>0</v>
      </c>
      <c r="J19" s="433">
        <f t="shared" si="2"/>
        <v>0</v>
      </c>
      <c r="K19" s="252"/>
      <c r="L19" s="96" t="str">
        <f t="shared" si="3"/>
        <v>Marginal</v>
      </c>
      <c r="M19" s="118"/>
      <c r="N19" s="116"/>
      <c r="O19" s="118"/>
    </row>
    <row r="20" spans="2:16" ht="59.25" customHeight="1">
      <c r="B20" s="98"/>
      <c r="C20" s="99"/>
      <c r="D20" s="99"/>
      <c r="E20" s="100"/>
      <c r="F20" s="100"/>
      <c r="G20" s="100"/>
      <c r="H20" s="100"/>
      <c r="I20" s="100"/>
      <c r="J20" s="100"/>
      <c r="K20" s="100"/>
      <c r="L20" s="101"/>
      <c r="M20" s="99"/>
      <c r="N20" s="99"/>
      <c r="O20" s="99"/>
    </row>
    <row r="21" spans="2:16" ht="63.75" customHeight="1">
      <c r="D21" s="99"/>
      <c r="N21" s="95"/>
    </row>
    <row r="22" spans="2:16" ht="36.75" customHeight="1">
      <c r="N22" s="95"/>
    </row>
    <row r="23" spans="2:16" ht="15.75" customHeight="1">
      <c r="N23" s="95"/>
    </row>
    <row r="24" spans="2:16" ht="15.75" customHeight="1">
      <c r="D24" s="102"/>
      <c r="E24" s="103"/>
      <c r="F24" s="104"/>
      <c r="N24" s="95"/>
    </row>
    <row r="25" spans="2:16" ht="15.75" customHeight="1">
      <c r="D25" s="429" t="s">
        <v>557</v>
      </c>
      <c r="E25" s="105" t="s">
        <v>574</v>
      </c>
      <c r="F25" s="106">
        <v>5</v>
      </c>
      <c r="G25" s="265" t="s">
        <v>575</v>
      </c>
      <c r="H25" s="252"/>
      <c r="I25" s="107">
        <v>5</v>
      </c>
      <c r="N25" s="95"/>
    </row>
    <row r="26" spans="2:16" ht="15.75" customHeight="1">
      <c r="D26" s="354"/>
      <c r="E26" s="105" t="s">
        <v>576</v>
      </c>
      <c r="F26" s="106">
        <v>4</v>
      </c>
      <c r="G26" s="265" t="s">
        <v>577</v>
      </c>
      <c r="H26" s="252"/>
      <c r="I26" s="108">
        <v>4</v>
      </c>
      <c r="N26" s="95"/>
    </row>
    <row r="27" spans="2:16" ht="15.75" customHeight="1">
      <c r="D27" s="354"/>
      <c r="E27" s="105" t="s">
        <v>578</v>
      </c>
      <c r="F27" s="106">
        <v>3</v>
      </c>
      <c r="G27" s="265" t="s">
        <v>578</v>
      </c>
      <c r="H27" s="252"/>
      <c r="I27" s="108">
        <v>3</v>
      </c>
      <c r="N27" s="95"/>
    </row>
    <row r="28" spans="2:16" ht="15.75" customHeight="1">
      <c r="D28" s="354"/>
      <c r="E28" s="105" t="s">
        <v>579</v>
      </c>
      <c r="F28" s="106">
        <v>2</v>
      </c>
      <c r="G28" s="265" t="s">
        <v>580</v>
      </c>
      <c r="H28" s="252"/>
      <c r="I28" s="109">
        <v>2</v>
      </c>
      <c r="N28" s="95"/>
    </row>
    <row r="29" spans="2:16" ht="15.75" customHeight="1">
      <c r="D29" s="303"/>
      <c r="E29" s="105" t="s">
        <v>581</v>
      </c>
      <c r="F29" s="106">
        <v>1</v>
      </c>
      <c r="G29" s="265" t="s">
        <v>582</v>
      </c>
      <c r="H29" s="252"/>
      <c r="I29" s="25">
        <v>1</v>
      </c>
      <c r="N29" s="95"/>
      <c r="P29" s="23">
        <v>1</v>
      </c>
    </row>
    <row r="30" spans="2:16" ht="15.75" customHeight="1">
      <c r="E30" s="103"/>
      <c r="N30" s="95"/>
    </row>
    <row r="31" spans="2:16" ht="15.75" customHeight="1">
      <c r="N31" s="95"/>
    </row>
    <row r="32" spans="2:16" ht="28.5" customHeight="1">
      <c r="D32" s="430" t="s">
        <v>583</v>
      </c>
      <c r="E32" s="105" t="s">
        <v>566</v>
      </c>
      <c r="F32" s="431" t="s">
        <v>584</v>
      </c>
      <c r="G32" s="251"/>
      <c r="H32" s="251"/>
      <c r="I32" s="251"/>
      <c r="J32" s="251"/>
      <c r="K32" s="251"/>
      <c r="L32" s="252"/>
      <c r="N32" s="95"/>
    </row>
    <row r="33" spans="4:12" ht="28.5" customHeight="1">
      <c r="D33" s="354"/>
      <c r="E33" s="105" t="s">
        <v>585</v>
      </c>
      <c r="F33" s="432" t="s">
        <v>586</v>
      </c>
      <c r="G33" s="251"/>
      <c r="H33" s="251"/>
      <c r="I33" s="251"/>
      <c r="J33" s="251"/>
      <c r="K33" s="251"/>
      <c r="L33" s="252"/>
    </row>
    <row r="34" spans="4:12" ht="28.5" customHeight="1">
      <c r="D34" s="354"/>
      <c r="E34" s="110" t="s">
        <v>573</v>
      </c>
      <c r="F34" s="431" t="s">
        <v>587</v>
      </c>
      <c r="G34" s="251"/>
      <c r="H34" s="251"/>
      <c r="I34" s="251"/>
      <c r="J34" s="251"/>
      <c r="K34" s="251"/>
      <c r="L34" s="252"/>
    </row>
    <row r="35" spans="4:12" ht="28.5" customHeight="1">
      <c r="D35" s="354"/>
      <c r="E35" s="110" t="s">
        <v>588</v>
      </c>
      <c r="F35" s="431" t="s">
        <v>589</v>
      </c>
      <c r="G35" s="251"/>
      <c r="H35" s="251"/>
      <c r="I35" s="251"/>
      <c r="J35" s="251"/>
      <c r="K35" s="251"/>
      <c r="L35" s="252"/>
    </row>
    <row r="36" spans="4:12" ht="15.75" customHeight="1">
      <c r="D36" s="303"/>
      <c r="E36" s="21" t="s">
        <v>571</v>
      </c>
      <c r="F36" s="431" t="s">
        <v>590</v>
      </c>
      <c r="G36" s="251"/>
      <c r="H36" s="251"/>
      <c r="I36" s="251"/>
      <c r="J36" s="251"/>
      <c r="K36" s="251"/>
      <c r="L36" s="252"/>
    </row>
  </sheetData>
  <sheetProtection algorithmName="SHA-512" hashValue="1WmU5LxHAjSQ8YL1YD1u2kla6gDGSQXzuZ/ZyB2nVI2qUD8olHhcY2yh4M/g1HMdUnNz4a3s0K+YhJizBT3LKQ==" saltValue="TLsx1vguip6lL/ov48ysqw==" spinCount="100000" sheet="1" objects="1" scenarios="1"/>
  <mergeCells count="48">
    <mergeCell ref="J16:K16"/>
    <mergeCell ref="J17:K17"/>
    <mergeCell ref="M6:M7"/>
    <mergeCell ref="N6:N7"/>
    <mergeCell ref="B2:N2"/>
    <mergeCell ref="B4:O4"/>
    <mergeCell ref="B6:B7"/>
    <mergeCell ref="C6:C7"/>
    <mergeCell ref="F6:G6"/>
    <mergeCell ref="H6:I6"/>
    <mergeCell ref="O6:O7"/>
    <mergeCell ref="D6:E7"/>
    <mergeCell ref="J11:K11"/>
    <mergeCell ref="J12:K12"/>
    <mergeCell ref="J13:K13"/>
    <mergeCell ref="J14:K14"/>
    <mergeCell ref="J15:K15"/>
    <mergeCell ref="J6:K7"/>
    <mergeCell ref="L6:L7"/>
    <mergeCell ref="J8:K8"/>
    <mergeCell ref="J9:K9"/>
    <mergeCell ref="J10:K10"/>
    <mergeCell ref="D8:E8"/>
    <mergeCell ref="D9:E9"/>
    <mergeCell ref="D10:E10"/>
    <mergeCell ref="D11:E11"/>
    <mergeCell ref="D12:E12"/>
    <mergeCell ref="D13:E13"/>
    <mergeCell ref="D14:E14"/>
    <mergeCell ref="D15:E15"/>
    <mergeCell ref="D16:E16"/>
    <mergeCell ref="D17:E17"/>
    <mergeCell ref="D18:E18"/>
    <mergeCell ref="D19:E19"/>
    <mergeCell ref="D25:D29"/>
    <mergeCell ref="D32:D36"/>
    <mergeCell ref="F34:L34"/>
    <mergeCell ref="F35:L35"/>
    <mergeCell ref="F36:L36"/>
    <mergeCell ref="G25:H25"/>
    <mergeCell ref="G26:H26"/>
    <mergeCell ref="G27:H27"/>
    <mergeCell ref="G28:H28"/>
    <mergeCell ref="G29:H29"/>
    <mergeCell ref="F32:L32"/>
    <mergeCell ref="F33:L33"/>
    <mergeCell ref="J18:K18"/>
    <mergeCell ref="J19:K19"/>
  </mergeCells>
  <dataValidations count="2">
    <dataValidation type="decimal" allowBlank="1" showErrorMessage="1" sqref="H8:H19 F8:F19" xr:uid="{00000000-0002-0000-0900-000000000000}">
      <formula1>1</formula1>
      <formula2>5</formula2>
    </dataValidation>
    <dataValidation type="list" allowBlank="1" showErrorMessage="1" sqref="C8:C19" xr:uid="{00000000-0002-0000-0900-000001000000}">
      <formula1>$E$32:$E$36</formula1>
    </dataValidation>
  </dataValidations>
  <pageMargins left="0.7" right="0.7" top="0.75" bottom="0.75" header="0" footer="0"/>
  <pageSetup orientation="portrait"/>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5"/>
  <sheetViews>
    <sheetView workbookViewId="0">
      <selection activeCell="L18" sqref="L18"/>
    </sheetView>
  </sheetViews>
  <sheetFormatPr baseColWidth="10" defaultColWidth="14.44140625" defaultRowHeight="15" customHeight="1"/>
  <cols>
    <col min="1" max="1" width="36" customWidth="1"/>
    <col min="2" max="26" width="10.6640625" customWidth="1"/>
  </cols>
  <sheetData>
    <row r="1" spans="1:1" ht="14.4">
      <c r="A1" s="68" t="s">
        <v>591</v>
      </c>
    </row>
    <row r="2" spans="1:1" ht="14.4">
      <c r="A2" s="21" t="s">
        <v>592</v>
      </c>
    </row>
    <row r="3" spans="1:1" ht="14.4">
      <c r="A3" s="21" t="s">
        <v>29</v>
      </c>
    </row>
    <row r="4" spans="1:1" ht="14.4">
      <c r="A4" s="21" t="s">
        <v>593</v>
      </c>
    </row>
    <row r="7" spans="1:1" ht="14.4">
      <c r="A7" s="68" t="s">
        <v>594</v>
      </c>
    </row>
    <row r="8" spans="1:1" ht="14.4">
      <c r="A8" s="21" t="s">
        <v>31</v>
      </c>
    </row>
    <row r="9" spans="1:1" ht="14.4">
      <c r="A9" s="21" t="s">
        <v>595</v>
      </c>
    </row>
    <row r="10" spans="1:1" ht="14.4">
      <c r="A10" s="21" t="s">
        <v>596</v>
      </c>
    </row>
    <row r="12" spans="1:1" ht="14.4">
      <c r="A12" s="68" t="s">
        <v>597</v>
      </c>
    </row>
    <row r="13" spans="1:1" ht="14.4">
      <c r="A13" s="21" t="s">
        <v>598</v>
      </c>
    </row>
    <row r="14" spans="1:1" ht="14.4">
      <c r="A14" s="21" t="s">
        <v>33</v>
      </c>
    </row>
    <row r="15" spans="1:1" ht="14.4">
      <c r="A15" s="21" t="s">
        <v>599</v>
      </c>
    </row>
    <row r="16" spans="1:1" ht="14.4">
      <c r="A16" s="21" t="s">
        <v>600</v>
      </c>
    </row>
    <row r="18" spans="1:1" ht="14.4">
      <c r="A18" s="68" t="s">
        <v>601</v>
      </c>
    </row>
    <row r="19" spans="1:1" ht="14.4">
      <c r="A19" s="21" t="s">
        <v>602</v>
      </c>
    </row>
    <row r="20" spans="1:1" ht="14.4">
      <c r="A20" s="21" t="s">
        <v>56</v>
      </c>
    </row>
    <row r="21" spans="1:1" ht="15.75" customHeight="1">
      <c r="A21" s="21" t="s">
        <v>603</v>
      </c>
    </row>
    <row r="22" spans="1:1" ht="15.75" customHeight="1">
      <c r="A22" s="21" t="s">
        <v>604</v>
      </c>
    </row>
    <row r="23" spans="1:1" ht="15.75" customHeight="1">
      <c r="A23" s="21" t="s">
        <v>605</v>
      </c>
    </row>
    <row r="24" spans="1:1" ht="15.75" customHeight="1">
      <c r="A24" s="21" t="s">
        <v>606</v>
      </c>
    </row>
    <row r="25" spans="1:1" ht="15.75" customHeight="1">
      <c r="A25" s="21" t="s">
        <v>607</v>
      </c>
    </row>
  </sheetData>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101"/>
  <sheetViews>
    <sheetView workbookViewId="0"/>
  </sheetViews>
  <sheetFormatPr baseColWidth="10" defaultColWidth="14.44140625" defaultRowHeight="15" customHeight="1"/>
  <cols>
    <col min="1" max="1" width="27.6640625" customWidth="1"/>
    <col min="2" max="2" width="22.109375" customWidth="1"/>
    <col min="3" max="3" width="117.33203125" customWidth="1"/>
    <col min="4" max="4" width="10.6640625" customWidth="1"/>
    <col min="5" max="5" width="14.33203125" customWidth="1"/>
    <col min="6" max="9" width="10.6640625" customWidth="1"/>
  </cols>
  <sheetData>
    <row r="1" spans="1:9" ht="14.4">
      <c r="A1" s="23" t="s">
        <v>608</v>
      </c>
      <c r="B1" s="23" t="s">
        <v>609</v>
      </c>
      <c r="C1" s="23" t="s">
        <v>610</v>
      </c>
      <c r="D1" s="80" t="s">
        <v>611</v>
      </c>
      <c r="E1" s="80" t="s">
        <v>612</v>
      </c>
      <c r="F1" s="80"/>
      <c r="G1" s="80"/>
      <c r="H1" s="80"/>
      <c r="I1" s="80"/>
    </row>
    <row r="2" spans="1:9" ht="14.4">
      <c r="A2" s="23" t="s">
        <v>616</v>
      </c>
      <c r="B2" s="23" t="s">
        <v>613</v>
      </c>
      <c r="C2" s="81" t="s">
        <v>296</v>
      </c>
      <c r="D2" s="80" t="s">
        <v>82</v>
      </c>
      <c r="E2" s="36" t="s">
        <v>95</v>
      </c>
      <c r="F2" s="37" t="s">
        <v>126</v>
      </c>
      <c r="G2" s="39" t="s">
        <v>157</v>
      </c>
      <c r="H2" s="40" t="s">
        <v>188</v>
      </c>
      <c r="I2" s="41" t="s">
        <v>219</v>
      </c>
    </row>
    <row r="3" spans="1:9" ht="14.4">
      <c r="A3" s="23" t="s">
        <v>978</v>
      </c>
      <c r="B3" s="23" t="s">
        <v>615</v>
      </c>
      <c r="C3" s="81" t="s">
        <v>299</v>
      </c>
      <c r="D3" s="80" t="s">
        <v>125</v>
      </c>
      <c r="E3" s="36" t="s">
        <v>96</v>
      </c>
      <c r="F3" s="37" t="s">
        <v>127</v>
      </c>
      <c r="G3" s="39" t="s">
        <v>158</v>
      </c>
      <c r="H3" s="40" t="s">
        <v>189</v>
      </c>
      <c r="I3" s="41" t="s">
        <v>220</v>
      </c>
    </row>
    <row r="4" spans="1:9" ht="14.4">
      <c r="A4" s="23" t="s">
        <v>1018</v>
      </c>
      <c r="B4" s="23" t="s">
        <v>26</v>
      </c>
      <c r="C4" s="81" t="s">
        <v>297</v>
      </c>
      <c r="D4" s="80" t="s">
        <v>156</v>
      </c>
      <c r="E4" s="36" t="s">
        <v>97</v>
      </c>
      <c r="F4" s="37" t="s">
        <v>128</v>
      </c>
      <c r="G4" s="39" t="s">
        <v>159</v>
      </c>
      <c r="H4" s="40" t="s">
        <v>190</v>
      </c>
      <c r="I4" s="41" t="s">
        <v>221</v>
      </c>
    </row>
    <row r="5" spans="1:9" ht="14.4">
      <c r="A5" s="23" t="s">
        <v>614</v>
      </c>
      <c r="C5" s="81" t="s">
        <v>976</v>
      </c>
      <c r="D5" s="80" t="s">
        <v>187</v>
      </c>
      <c r="E5" s="36" t="s">
        <v>98</v>
      </c>
      <c r="F5" s="37" t="s">
        <v>129</v>
      </c>
      <c r="G5" s="39" t="s">
        <v>160</v>
      </c>
      <c r="H5" s="40" t="s">
        <v>191</v>
      </c>
      <c r="I5" s="41" t="s">
        <v>222</v>
      </c>
    </row>
    <row r="6" spans="1:9" ht="14.4">
      <c r="C6" s="81" t="s">
        <v>977</v>
      </c>
      <c r="D6" s="80" t="s">
        <v>218</v>
      </c>
      <c r="E6" s="36" t="s">
        <v>99</v>
      </c>
      <c r="F6" s="37" t="s">
        <v>130</v>
      </c>
      <c r="G6" s="39" t="s">
        <v>161</v>
      </c>
      <c r="H6" s="40" t="s">
        <v>192</v>
      </c>
      <c r="I6" s="41" t="s">
        <v>223</v>
      </c>
    </row>
    <row r="7" spans="1:9" ht="14.4">
      <c r="C7" s="81" t="s">
        <v>306</v>
      </c>
      <c r="E7" s="36" t="s">
        <v>100</v>
      </c>
      <c r="F7" s="37" t="s">
        <v>131</v>
      </c>
      <c r="G7" s="39" t="s">
        <v>162</v>
      </c>
      <c r="H7" s="40" t="s">
        <v>193</v>
      </c>
      <c r="I7" s="41" t="s">
        <v>224</v>
      </c>
    </row>
    <row r="8" spans="1:9" ht="14.4">
      <c r="C8" s="81" t="s">
        <v>307</v>
      </c>
      <c r="E8" s="36" t="s">
        <v>101</v>
      </c>
      <c r="F8" s="37" t="s">
        <v>132</v>
      </c>
      <c r="G8" s="39" t="s">
        <v>163</v>
      </c>
      <c r="H8" s="40" t="s">
        <v>194</v>
      </c>
      <c r="I8" s="41" t="s">
        <v>225</v>
      </c>
    </row>
    <row r="9" spans="1:9" ht="14.4">
      <c r="A9" s="23"/>
      <c r="C9" s="171" t="s">
        <v>1016</v>
      </c>
      <c r="E9" s="36" t="s">
        <v>102</v>
      </c>
      <c r="F9" s="37" t="s">
        <v>133</v>
      </c>
      <c r="G9" s="39" t="s">
        <v>164</v>
      </c>
      <c r="H9" s="40" t="s">
        <v>195</v>
      </c>
      <c r="I9" s="41" t="s">
        <v>226</v>
      </c>
    </row>
    <row r="10" spans="1:9" ht="14.4">
      <c r="A10" s="23"/>
      <c r="B10" s="23" t="s">
        <v>617</v>
      </c>
      <c r="C10" s="81" t="s">
        <v>1014</v>
      </c>
      <c r="E10" s="36" t="s">
        <v>103</v>
      </c>
      <c r="F10" s="37" t="s">
        <v>134</v>
      </c>
      <c r="G10" s="39" t="s">
        <v>165</v>
      </c>
      <c r="H10" s="40" t="s">
        <v>196</v>
      </c>
      <c r="I10" s="41" t="s">
        <v>227</v>
      </c>
    </row>
    <row r="11" spans="1:9" ht="14.4">
      <c r="A11" s="23"/>
      <c r="B11" s="23" t="s">
        <v>618</v>
      </c>
      <c r="C11" s="81" t="s">
        <v>1015</v>
      </c>
      <c r="E11" s="36" t="s">
        <v>104</v>
      </c>
      <c r="F11" s="37" t="s">
        <v>135</v>
      </c>
      <c r="G11" s="39" t="s">
        <v>166</v>
      </c>
      <c r="H11" s="40" t="s">
        <v>197</v>
      </c>
      <c r="I11" s="41" t="s">
        <v>228</v>
      </c>
    </row>
    <row r="12" spans="1:9" ht="15" customHeight="1">
      <c r="A12" s="23"/>
      <c r="B12" s="23" t="s">
        <v>4</v>
      </c>
      <c r="C12" s="81"/>
      <c r="E12" s="36" t="s">
        <v>105</v>
      </c>
      <c r="F12" s="37" t="s">
        <v>136</v>
      </c>
      <c r="G12" s="39" t="s">
        <v>167</v>
      </c>
      <c r="H12" s="40" t="s">
        <v>198</v>
      </c>
      <c r="I12" s="41" t="s">
        <v>229</v>
      </c>
    </row>
    <row r="13" spans="1:9" ht="15" customHeight="1">
      <c r="B13" s="23" t="s">
        <v>619</v>
      </c>
      <c r="C13" s="81"/>
      <c r="E13" s="36" t="s">
        <v>106</v>
      </c>
      <c r="F13" s="37" t="s">
        <v>137</v>
      </c>
      <c r="G13" s="39" t="s">
        <v>168</v>
      </c>
      <c r="H13" s="40" t="s">
        <v>199</v>
      </c>
      <c r="I13" s="41" t="s">
        <v>230</v>
      </c>
    </row>
    <row r="14" spans="1:9" ht="15" customHeight="1">
      <c r="B14" s="23" t="s">
        <v>620</v>
      </c>
      <c r="E14" s="36" t="s">
        <v>107</v>
      </c>
      <c r="F14" s="37" t="s">
        <v>138</v>
      </c>
      <c r="G14" s="39" t="s">
        <v>169</v>
      </c>
      <c r="H14" s="40" t="s">
        <v>200</v>
      </c>
      <c r="I14" s="41" t="s">
        <v>231</v>
      </c>
    </row>
    <row r="15" spans="1:9" ht="14.4">
      <c r="B15" s="23" t="s">
        <v>621</v>
      </c>
      <c r="C15" s="82"/>
      <c r="E15" s="36" t="s">
        <v>108</v>
      </c>
      <c r="F15" s="37" t="s">
        <v>139</v>
      </c>
      <c r="G15" s="39" t="s">
        <v>170</v>
      </c>
      <c r="H15" s="40" t="s">
        <v>201</v>
      </c>
      <c r="I15" s="41" t="s">
        <v>232</v>
      </c>
    </row>
    <row r="16" spans="1:9" ht="15" customHeight="1">
      <c r="B16" s="23" t="s">
        <v>622</v>
      </c>
      <c r="E16" s="36" t="s">
        <v>109</v>
      </c>
      <c r="F16" s="37" t="s">
        <v>140</v>
      </c>
      <c r="G16" s="39" t="s">
        <v>171</v>
      </c>
      <c r="H16" s="40" t="s">
        <v>202</v>
      </c>
      <c r="I16" s="41" t="s">
        <v>233</v>
      </c>
    </row>
    <row r="17" spans="2:9" ht="15" customHeight="1">
      <c r="E17" s="36" t="s">
        <v>110</v>
      </c>
      <c r="F17" s="37" t="s">
        <v>141</v>
      </c>
      <c r="G17" s="39" t="s">
        <v>172</v>
      </c>
      <c r="H17" s="40" t="s">
        <v>203</v>
      </c>
      <c r="I17" s="41" t="s">
        <v>234</v>
      </c>
    </row>
    <row r="18" spans="2:9" ht="15" customHeight="1">
      <c r="B18" s="23" t="s">
        <v>623</v>
      </c>
      <c r="E18" s="36" t="s">
        <v>111</v>
      </c>
      <c r="F18" s="37" t="s">
        <v>142</v>
      </c>
      <c r="G18" s="39" t="s">
        <v>173</v>
      </c>
      <c r="H18" s="40" t="s">
        <v>204</v>
      </c>
      <c r="I18" s="41" t="s">
        <v>235</v>
      </c>
    </row>
    <row r="19" spans="2:9" ht="15" customHeight="1">
      <c r="B19" s="23" t="s">
        <v>6</v>
      </c>
      <c r="E19" s="36" t="s">
        <v>112</v>
      </c>
      <c r="F19" s="37" t="s">
        <v>143</v>
      </c>
      <c r="G19" s="39" t="s">
        <v>174</v>
      </c>
      <c r="H19" s="40" t="s">
        <v>205</v>
      </c>
      <c r="I19" s="41" t="s">
        <v>236</v>
      </c>
    </row>
    <row r="20" spans="2:9" ht="15" customHeight="1">
      <c r="B20" s="23" t="s">
        <v>624</v>
      </c>
      <c r="E20" s="36" t="s">
        <v>113</v>
      </c>
      <c r="F20" s="37" t="s">
        <v>144</v>
      </c>
      <c r="G20" s="39" t="s">
        <v>175</v>
      </c>
      <c r="H20" s="40" t="s">
        <v>206</v>
      </c>
      <c r="I20" s="41" t="s">
        <v>237</v>
      </c>
    </row>
    <row r="21" spans="2:9" ht="15" customHeight="1">
      <c r="B21" s="23" t="s">
        <v>600</v>
      </c>
      <c r="E21" s="36" t="s">
        <v>114</v>
      </c>
      <c r="F21" s="37" t="s">
        <v>145</v>
      </c>
      <c r="G21" s="39" t="s">
        <v>176</v>
      </c>
      <c r="H21" s="40" t="s">
        <v>207</v>
      </c>
      <c r="I21" s="41" t="s">
        <v>238</v>
      </c>
    </row>
    <row r="22" spans="2:9" ht="15.75" customHeight="1">
      <c r="E22" s="36" t="s">
        <v>115</v>
      </c>
      <c r="F22" s="37" t="s">
        <v>146</v>
      </c>
      <c r="G22" s="39" t="s">
        <v>177</v>
      </c>
      <c r="H22" s="40" t="s">
        <v>208</v>
      </c>
      <c r="I22" s="41" t="s">
        <v>239</v>
      </c>
    </row>
    <row r="23" spans="2:9" ht="15.75" customHeight="1">
      <c r="B23" s="23" t="s">
        <v>9</v>
      </c>
      <c r="E23" s="36" t="s">
        <v>116</v>
      </c>
      <c r="F23" s="37" t="s">
        <v>147</v>
      </c>
      <c r="G23" s="39" t="s">
        <v>178</v>
      </c>
      <c r="H23" s="40" t="s">
        <v>209</v>
      </c>
      <c r="I23" s="41" t="s">
        <v>240</v>
      </c>
    </row>
    <row r="24" spans="2:9" ht="15.75" customHeight="1">
      <c r="B24" s="23" t="s">
        <v>625</v>
      </c>
      <c r="E24" s="36" t="s">
        <v>117</v>
      </c>
      <c r="F24" s="37" t="s">
        <v>148</v>
      </c>
      <c r="G24" s="39" t="s">
        <v>179</v>
      </c>
      <c r="H24" s="40" t="s">
        <v>210</v>
      </c>
      <c r="I24" s="41" t="s">
        <v>241</v>
      </c>
    </row>
    <row r="25" spans="2:9" ht="15.75" customHeight="1">
      <c r="B25" s="23" t="s">
        <v>11</v>
      </c>
      <c r="E25" s="36" t="s">
        <v>118</v>
      </c>
      <c r="F25" s="37" t="s">
        <v>149</v>
      </c>
      <c r="G25" s="39" t="s">
        <v>180</v>
      </c>
      <c r="H25" s="40" t="s">
        <v>211</v>
      </c>
      <c r="I25" s="41" t="s">
        <v>242</v>
      </c>
    </row>
    <row r="26" spans="2:9" ht="15.75" customHeight="1">
      <c r="B26" s="23" t="s">
        <v>12</v>
      </c>
      <c r="E26" s="36" t="s">
        <v>119</v>
      </c>
      <c r="F26" s="37" t="s">
        <v>150</v>
      </c>
      <c r="G26" s="39" t="s">
        <v>181</v>
      </c>
      <c r="H26" s="40" t="s">
        <v>212</v>
      </c>
      <c r="I26" s="41" t="s">
        <v>243</v>
      </c>
    </row>
    <row r="27" spans="2:9" ht="15.75" customHeight="1">
      <c r="B27" s="23" t="s">
        <v>13</v>
      </c>
      <c r="E27" s="36" t="s">
        <v>120</v>
      </c>
      <c r="F27" s="37" t="s">
        <v>151</v>
      </c>
      <c r="G27" s="39" t="s">
        <v>182</v>
      </c>
      <c r="H27" s="40" t="s">
        <v>213</v>
      </c>
      <c r="I27" s="41" t="s">
        <v>244</v>
      </c>
    </row>
    <row r="28" spans="2:9" ht="15.75" customHeight="1">
      <c r="B28" s="23" t="s">
        <v>14</v>
      </c>
      <c r="E28" s="36" t="s">
        <v>121</v>
      </c>
      <c r="F28" s="37" t="s">
        <v>152</v>
      </c>
      <c r="G28" s="39" t="s">
        <v>183</v>
      </c>
      <c r="H28" s="40" t="s">
        <v>214</v>
      </c>
      <c r="I28" s="41" t="s">
        <v>245</v>
      </c>
    </row>
    <row r="29" spans="2:9" ht="15.75" customHeight="1">
      <c r="B29" s="23" t="s">
        <v>15</v>
      </c>
      <c r="E29" s="36" t="s">
        <v>122</v>
      </c>
      <c r="F29" s="37" t="s">
        <v>153</v>
      </c>
      <c r="G29" s="39" t="s">
        <v>184</v>
      </c>
      <c r="H29" s="40" t="s">
        <v>215</v>
      </c>
      <c r="I29" s="41" t="s">
        <v>246</v>
      </c>
    </row>
    <row r="30" spans="2:9" ht="15.75" customHeight="1">
      <c r="B30" s="23" t="s">
        <v>16</v>
      </c>
      <c r="E30" s="36" t="s">
        <v>123</v>
      </c>
      <c r="F30" s="37" t="s">
        <v>154</v>
      </c>
      <c r="G30" s="39" t="s">
        <v>185</v>
      </c>
      <c r="H30" s="40" t="s">
        <v>216</v>
      </c>
      <c r="I30" s="41" t="s">
        <v>247</v>
      </c>
    </row>
    <row r="31" spans="2:9" ht="15.75" customHeight="1">
      <c r="E31" s="36" t="s">
        <v>124</v>
      </c>
      <c r="F31" s="37" t="s">
        <v>155</v>
      </c>
      <c r="G31" s="39" t="s">
        <v>186</v>
      </c>
      <c r="H31" s="40" t="s">
        <v>217</v>
      </c>
      <c r="I31" s="41" t="s">
        <v>248</v>
      </c>
    </row>
    <row r="32" spans="2:9" ht="15.75" customHeight="1">
      <c r="E32" s="36" t="s">
        <v>626</v>
      </c>
      <c r="F32" s="37" t="s">
        <v>627</v>
      </c>
      <c r="G32" s="39" t="s">
        <v>628</v>
      </c>
      <c r="H32" s="40" t="s">
        <v>629</v>
      </c>
      <c r="I32" s="41" t="s">
        <v>630</v>
      </c>
    </row>
    <row r="33" spans="5:9" ht="15.75" customHeight="1">
      <c r="E33" s="36" t="s">
        <v>631</v>
      </c>
      <c r="F33" s="37" t="s">
        <v>632</v>
      </c>
      <c r="G33" s="39" t="s">
        <v>633</v>
      </c>
      <c r="H33" s="40" t="s">
        <v>634</v>
      </c>
      <c r="I33" s="41" t="s">
        <v>635</v>
      </c>
    </row>
    <row r="34" spans="5:9" ht="15.75" customHeight="1">
      <c r="E34" s="36" t="s">
        <v>636</v>
      </c>
      <c r="F34" s="37" t="s">
        <v>637</v>
      </c>
      <c r="G34" s="39" t="s">
        <v>638</v>
      </c>
      <c r="H34" s="40" t="s">
        <v>639</v>
      </c>
      <c r="I34" s="41" t="s">
        <v>640</v>
      </c>
    </row>
    <row r="35" spans="5:9" ht="15.75" customHeight="1">
      <c r="E35" s="36" t="s">
        <v>641</v>
      </c>
      <c r="F35" s="37" t="s">
        <v>642</v>
      </c>
      <c r="G35" s="39" t="s">
        <v>643</v>
      </c>
      <c r="H35" s="40" t="s">
        <v>644</v>
      </c>
      <c r="I35" s="41" t="s">
        <v>645</v>
      </c>
    </row>
    <row r="36" spans="5:9" ht="15.75" customHeight="1">
      <c r="E36" s="36" t="s">
        <v>646</v>
      </c>
      <c r="F36" s="37" t="s">
        <v>647</v>
      </c>
      <c r="G36" s="39" t="s">
        <v>648</v>
      </c>
      <c r="H36" s="40" t="s">
        <v>649</v>
      </c>
      <c r="I36" s="41" t="s">
        <v>650</v>
      </c>
    </row>
    <row r="37" spans="5:9" ht="15.75" customHeight="1">
      <c r="E37" s="36" t="s">
        <v>651</v>
      </c>
      <c r="F37" s="37" t="s">
        <v>652</v>
      </c>
      <c r="G37" s="39" t="s">
        <v>653</v>
      </c>
      <c r="H37" s="40" t="s">
        <v>654</v>
      </c>
      <c r="I37" s="41" t="s">
        <v>655</v>
      </c>
    </row>
    <row r="38" spans="5:9" ht="15.75" customHeight="1">
      <c r="E38" s="36" t="s">
        <v>656</v>
      </c>
      <c r="F38" s="37" t="s">
        <v>657</v>
      </c>
      <c r="G38" s="39" t="s">
        <v>658</v>
      </c>
      <c r="H38" s="40" t="s">
        <v>659</v>
      </c>
      <c r="I38" s="41" t="s">
        <v>660</v>
      </c>
    </row>
    <row r="39" spans="5:9" ht="15.75" customHeight="1">
      <c r="E39" s="36" t="s">
        <v>661</v>
      </c>
      <c r="F39" s="37" t="s">
        <v>662</v>
      </c>
      <c r="G39" s="39" t="s">
        <v>663</v>
      </c>
      <c r="H39" s="40" t="s">
        <v>664</v>
      </c>
      <c r="I39" s="41" t="s">
        <v>665</v>
      </c>
    </row>
    <row r="40" spans="5:9" ht="15.75" customHeight="1">
      <c r="E40" s="36" t="s">
        <v>666</v>
      </c>
      <c r="F40" s="37" t="s">
        <v>667</v>
      </c>
      <c r="G40" s="39" t="s">
        <v>668</v>
      </c>
      <c r="H40" s="40" t="s">
        <v>669</v>
      </c>
      <c r="I40" s="41" t="s">
        <v>670</v>
      </c>
    </row>
    <row r="41" spans="5:9" ht="15.75" customHeight="1">
      <c r="E41" s="36" t="s">
        <v>671</v>
      </c>
      <c r="F41" s="37" t="s">
        <v>672</v>
      </c>
      <c r="G41" s="39" t="s">
        <v>673</v>
      </c>
      <c r="H41" s="40" t="s">
        <v>674</v>
      </c>
      <c r="I41" s="41" t="s">
        <v>675</v>
      </c>
    </row>
    <row r="42" spans="5:9" ht="15.75" customHeight="1">
      <c r="E42" s="36" t="s">
        <v>676</v>
      </c>
      <c r="F42" s="37" t="s">
        <v>677</v>
      </c>
      <c r="G42" s="39" t="s">
        <v>678</v>
      </c>
      <c r="H42" s="40" t="s">
        <v>679</v>
      </c>
      <c r="I42" s="41" t="s">
        <v>680</v>
      </c>
    </row>
    <row r="43" spans="5:9" ht="15.75" customHeight="1">
      <c r="E43" s="36" t="s">
        <v>681</v>
      </c>
      <c r="F43" s="37" t="s">
        <v>682</v>
      </c>
      <c r="G43" s="39" t="s">
        <v>683</v>
      </c>
      <c r="H43" s="40" t="s">
        <v>684</v>
      </c>
      <c r="I43" s="41" t="s">
        <v>685</v>
      </c>
    </row>
    <row r="44" spans="5:9" ht="15.75" customHeight="1">
      <c r="E44" s="36" t="s">
        <v>686</v>
      </c>
      <c r="F44" s="37" t="s">
        <v>687</v>
      </c>
      <c r="G44" s="39" t="s">
        <v>688</v>
      </c>
      <c r="H44" s="40" t="s">
        <v>689</v>
      </c>
      <c r="I44" s="41" t="s">
        <v>690</v>
      </c>
    </row>
    <row r="45" spans="5:9" ht="15.75" customHeight="1">
      <c r="E45" s="36" t="s">
        <v>691</v>
      </c>
      <c r="F45" s="37" t="s">
        <v>692</v>
      </c>
      <c r="G45" s="39" t="s">
        <v>693</v>
      </c>
      <c r="H45" s="40" t="s">
        <v>694</v>
      </c>
      <c r="I45" s="41" t="s">
        <v>695</v>
      </c>
    </row>
    <row r="46" spans="5:9" ht="15.75" customHeight="1">
      <c r="E46" s="36" t="s">
        <v>696</v>
      </c>
      <c r="F46" s="37" t="s">
        <v>697</v>
      </c>
      <c r="G46" s="39" t="s">
        <v>698</v>
      </c>
      <c r="H46" s="40" t="s">
        <v>699</v>
      </c>
      <c r="I46" s="41" t="s">
        <v>700</v>
      </c>
    </row>
    <row r="47" spans="5:9" ht="15.75" customHeight="1">
      <c r="E47" s="36" t="s">
        <v>701</v>
      </c>
      <c r="F47" s="37" t="s">
        <v>702</v>
      </c>
      <c r="G47" s="39" t="s">
        <v>703</v>
      </c>
      <c r="H47" s="40" t="s">
        <v>704</v>
      </c>
      <c r="I47" s="41" t="s">
        <v>705</v>
      </c>
    </row>
    <row r="48" spans="5:9" ht="15.75" customHeight="1">
      <c r="E48" s="36" t="s">
        <v>706</v>
      </c>
      <c r="F48" s="37" t="s">
        <v>707</v>
      </c>
      <c r="G48" s="39" t="s">
        <v>708</v>
      </c>
      <c r="H48" s="40" t="s">
        <v>709</v>
      </c>
      <c r="I48" s="41" t="s">
        <v>710</v>
      </c>
    </row>
    <row r="49" spans="5:9" ht="15.75" customHeight="1">
      <c r="E49" s="36" t="s">
        <v>711</v>
      </c>
      <c r="F49" s="37" t="s">
        <v>712</v>
      </c>
      <c r="G49" s="39" t="s">
        <v>713</v>
      </c>
      <c r="H49" s="40" t="s">
        <v>714</v>
      </c>
      <c r="I49" s="41" t="s">
        <v>715</v>
      </c>
    </row>
    <row r="50" spans="5:9" ht="15.75" customHeight="1">
      <c r="E50" s="36" t="s">
        <v>716</v>
      </c>
      <c r="F50" s="37" t="s">
        <v>717</v>
      </c>
      <c r="G50" s="39" t="s">
        <v>718</v>
      </c>
      <c r="H50" s="40" t="s">
        <v>719</v>
      </c>
      <c r="I50" s="41" t="s">
        <v>720</v>
      </c>
    </row>
    <row r="51" spans="5:9" ht="15.75" customHeight="1">
      <c r="E51" s="36" t="s">
        <v>721</v>
      </c>
      <c r="F51" s="37" t="s">
        <v>722</v>
      </c>
      <c r="G51" s="39" t="s">
        <v>723</v>
      </c>
      <c r="H51" s="40" t="s">
        <v>724</v>
      </c>
      <c r="I51" s="41" t="s">
        <v>725</v>
      </c>
    </row>
    <row r="52" spans="5:9" ht="15.75" customHeight="1">
      <c r="E52" s="36" t="s">
        <v>726</v>
      </c>
      <c r="F52" s="37" t="s">
        <v>727</v>
      </c>
      <c r="G52" s="39" t="s">
        <v>728</v>
      </c>
      <c r="H52" s="40" t="s">
        <v>729</v>
      </c>
      <c r="I52" s="41" t="s">
        <v>730</v>
      </c>
    </row>
    <row r="53" spans="5:9" ht="15.75" customHeight="1">
      <c r="E53" s="36" t="s">
        <v>731</v>
      </c>
      <c r="F53" s="37" t="s">
        <v>732</v>
      </c>
      <c r="G53" s="39" t="s">
        <v>733</v>
      </c>
      <c r="H53" s="40" t="s">
        <v>734</v>
      </c>
      <c r="I53" s="41" t="s">
        <v>735</v>
      </c>
    </row>
    <row r="54" spans="5:9" ht="15.75" customHeight="1">
      <c r="E54" s="36" t="s">
        <v>736</v>
      </c>
      <c r="F54" s="37" t="s">
        <v>737</v>
      </c>
      <c r="G54" s="39" t="s">
        <v>738</v>
      </c>
      <c r="H54" s="40" t="s">
        <v>739</v>
      </c>
      <c r="I54" s="41" t="s">
        <v>740</v>
      </c>
    </row>
    <row r="55" spans="5:9" ht="15.75" customHeight="1">
      <c r="E55" s="36" t="s">
        <v>741</v>
      </c>
      <c r="F55" s="37" t="s">
        <v>742</v>
      </c>
      <c r="G55" s="39" t="s">
        <v>743</v>
      </c>
      <c r="H55" s="40" t="s">
        <v>744</v>
      </c>
      <c r="I55" s="41" t="s">
        <v>745</v>
      </c>
    </row>
    <row r="56" spans="5:9" ht="15.75" customHeight="1">
      <c r="E56" s="36" t="s">
        <v>746</v>
      </c>
      <c r="F56" s="37" t="s">
        <v>747</v>
      </c>
      <c r="G56" s="39" t="s">
        <v>748</v>
      </c>
      <c r="H56" s="40" t="s">
        <v>749</v>
      </c>
      <c r="I56" s="41" t="s">
        <v>750</v>
      </c>
    </row>
    <row r="57" spans="5:9" ht="15.75" customHeight="1">
      <c r="E57" s="36" t="s">
        <v>751</v>
      </c>
      <c r="F57" s="37" t="s">
        <v>752</v>
      </c>
      <c r="G57" s="39" t="s">
        <v>753</v>
      </c>
      <c r="H57" s="40" t="s">
        <v>754</v>
      </c>
      <c r="I57" s="41" t="s">
        <v>755</v>
      </c>
    </row>
    <row r="58" spans="5:9" ht="15.75" customHeight="1">
      <c r="E58" s="36" t="s">
        <v>756</v>
      </c>
      <c r="F58" s="37" t="s">
        <v>757</v>
      </c>
      <c r="G58" s="39" t="s">
        <v>758</v>
      </c>
      <c r="H58" s="40" t="s">
        <v>759</v>
      </c>
      <c r="I58" s="41" t="s">
        <v>760</v>
      </c>
    </row>
    <row r="59" spans="5:9" ht="15.75" customHeight="1">
      <c r="E59" s="36" t="s">
        <v>761</v>
      </c>
      <c r="F59" s="37" t="s">
        <v>762</v>
      </c>
      <c r="G59" s="39" t="s">
        <v>763</v>
      </c>
      <c r="H59" s="40" t="s">
        <v>764</v>
      </c>
      <c r="I59" s="41" t="s">
        <v>765</v>
      </c>
    </row>
    <row r="60" spans="5:9" ht="15.75" customHeight="1">
      <c r="E60" s="36" t="s">
        <v>766</v>
      </c>
      <c r="F60" s="37" t="s">
        <v>767</v>
      </c>
      <c r="G60" s="39" t="s">
        <v>768</v>
      </c>
      <c r="H60" s="40" t="s">
        <v>769</v>
      </c>
      <c r="I60" s="41" t="s">
        <v>770</v>
      </c>
    </row>
    <row r="61" spans="5:9" ht="15.75" customHeight="1">
      <c r="E61" s="36" t="s">
        <v>771</v>
      </c>
      <c r="F61" s="37" t="s">
        <v>772</v>
      </c>
      <c r="G61" s="39" t="s">
        <v>773</v>
      </c>
      <c r="H61" s="40" t="s">
        <v>774</v>
      </c>
      <c r="I61" s="41" t="s">
        <v>775</v>
      </c>
    </row>
    <row r="62" spans="5:9" ht="15.75" customHeight="1">
      <c r="E62" s="36" t="s">
        <v>776</v>
      </c>
      <c r="F62" s="37" t="s">
        <v>777</v>
      </c>
      <c r="G62" s="39" t="s">
        <v>778</v>
      </c>
      <c r="H62" s="40" t="s">
        <v>779</v>
      </c>
      <c r="I62" s="41" t="s">
        <v>780</v>
      </c>
    </row>
    <row r="63" spans="5:9" ht="15.75" customHeight="1">
      <c r="E63" s="36" t="s">
        <v>781</v>
      </c>
      <c r="F63" s="37" t="s">
        <v>782</v>
      </c>
      <c r="G63" s="39" t="s">
        <v>783</v>
      </c>
      <c r="H63" s="40" t="s">
        <v>784</v>
      </c>
      <c r="I63" s="41" t="s">
        <v>785</v>
      </c>
    </row>
    <row r="64" spans="5:9" ht="15.75" customHeight="1">
      <c r="E64" s="36" t="s">
        <v>786</v>
      </c>
      <c r="F64" s="37" t="s">
        <v>787</v>
      </c>
      <c r="G64" s="39" t="s">
        <v>788</v>
      </c>
      <c r="H64" s="40" t="s">
        <v>789</v>
      </c>
      <c r="I64" s="41" t="s">
        <v>790</v>
      </c>
    </row>
    <row r="65" spans="5:9" ht="15.75" customHeight="1">
      <c r="E65" s="36" t="s">
        <v>791</v>
      </c>
      <c r="F65" s="37" t="s">
        <v>792</v>
      </c>
      <c r="G65" s="39" t="s">
        <v>793</v>
      </c>
      <c r="H65" s="40" t="s">
        <v>794</v>
      </c>
      <c r="I65" s="41" t="s">
        <v>795</v>
      </c>
    </row>
    <row r="66" spans="5:9" ht="15.75" customHeight="1">
      <c r="E66" s="36" t="s">
        <v>796</v>
      </c>
      <c r="F66" s="37" t="s">
        <v>797</v>
      </c>
      <c r="G66" s="39" t="s">
        <v>798</v>
      </c>
      <c r="H66" s="40" t="s">
        <v>799</v>
      </c>
      <c r="I66" s="41" t="s">
        <v>800</v>
      </c>
    </row>
    <row r="67" spans="5:9" ht="15.75" customHeight="1">
      <c r="E67" s="36" t="s">
        <v>801</v>
      </c>
      <c r="F67" s="37" t="s">
        <v>802</v>
      </c>
      <c r="G67" s="39" t="s">
        <v>803</v>
      </c>
      <c r="H67" s="40" t="s">
        <v>804</v>
      </c>
      <c r="I67" s="41" t="s">
        <v>805</v>
      </c>
    </row>
    <row r="68" spans="5:9" ht="15.75" customHeight="1">
      <c r="E68" s="36" t="s">
        <v>806</v>
      </c>
      <c r="F68" s="37" t="s">
        <v>807</v>
      </c>
      <c r="G68" s="39" t="s">
        <v>808</v>
      </c>
      <c r="H68" s="40" t="s">
        <v>809</v>
      </c>
      <c r="I68" s="41" t="s">
        <v>810</v>
      </c>
    </row>
    <row r="69" spans="5:9" ht="15.75" customHeight="1">
      <c r="E69" s="36" t="s">
        <v>811</v>
      </c>
      <c r="F69" s="37" t="s">
        <v>812</v>
      </c>
      <c r="G69" s="39" t="s">
        <v>813</v>
      </c>
      <c r="H69" s="40" t="s">
        <v>814</v>
      </c>
      <c r="I69" s="41" t="s">
        <v>815</v>
      </c>
    </row>
    <row r="70" spans="5:9" ht="15.75" customHeight="1">
      <c r="E70" s="36" t="s">
        <v>816</v>
      </c>
      <c r="F70" s="37" t="s">
        <v>817</v>
      </c>
      <c r="G70" s="39" t="s">
        <v>818</v>
      </c>
      <c r="H70" s="40" t="s">
        <v>819</v>
      </c>
      <c r="I70" s="41" t="s">
        <v>820</v>
      </c>
    </row>
    <row r="71" spans="5:9" ht="15.75" customHeight="1">
      <c r="E71" s="36" t="s">
        <v>821</v>
      </c>
      <c r="F71" s="37" t="s">
        <v>822</v>
      </c>
      <c r="G71" s="39" t="s">
        <v>823</v>
      </c>
      <c r="H71" s="40" t="s">
        <v>824</v>
      </c>
      <c r="I71" s="41" t="s">
        <v>825</v>
      </c>
    </row>
    <row r="72" spans="5:9" ht="15.75" customHeight="1">
      <c r="E72" s="36" t="s">
        <v>826</v>
      </c>
      <c r="F72" s="37" t="s">
        <v>827</v>
      </c>
      <c r="G72" s="39" t="s">
        <v>828</v>
      </c>
      <c r="H72" s="40" t="s">
        <v>829</v>
      </c>
      <c r="I72" s="41" t="s">
        <v>830</v>
      </c>
    </row>
    <row r="73" spans="5:9" ht="15.75" customHeight="1">
      <c r="E73" s="36" t="s">
        <v>831</v>
      </c>
      <c r="F73" s="37" t="s">
        <v>832</v>
      </c>
      <c r="G73" s="39" t="s">
        <v>833</v>
      </c>
      <c r="H73" s="40" t="s">
        <v>834</v>
      </c>
      <c r="I73" s="41" t="s">
        <v>835</v>
      </c>
    </row>
    <row r="74" spans="5:9" ht="15.75" customHeight="1">
      <c r="E74" s="36" t="s">
        <v>836</v>
      </c>
      <c r="F74" s="37" t="s">
        <v>837</v>
      </c>
      <c r="G74" s="39" t="s">
        <v>838</v>
      </c>
      <c r="H74" s="40" t="s">
        <v>839</v>
      </c>
      <c r="I74" s="41" t="s">
        <v>840</v>
      </c>
    </row>
    <row r="75" spans="5:9" ht="15.75" customHeight="1">
      <c r="E75" s="36" t="s">
        <v>841</v>
      </c>
      <c r="F75" s="37" t="s">
        <v>842</v>
      </c>
      <c r="G75" s="39" t="s">
        <v>843</v>
      </c>
      <c r="H75" s="40" t="s">
        <v>844</v>
      </c>
      <c r="I75" s="41" t="s">
        <v>845</v>
      </c>
    </row>
    <row r="76" spans="5:9" ht="15.75" customHeight="1">
      <c r="E76" s="36" t="s">
        <v>846</v>
      </c>
      <c r="F76" s="37" t="s">
        <v>847</v>
      </c>
      <c r="G76" s="39" t="s">
        <v>848</v>
      </c>
      <c r="H76" s="40" t="s">
        <v>849</v>
      </c>
      <c r="I76" s="41" t="s">
        <v>850</v>
      </c>
    </row>
    <row r="77" spans="5:9" ht="15.75" customHeight="1">
      <c r="E77" s="36" t="s">
        <v>851</v>
      </c>
      <c r="F77" s="37" t="s">
        <v>852</v>
      </c>
      <c r="G77" s="39" t="s">
        <v>853</v>
      </c>
      <c r="H77" s="40" t="s">
        <v>854</v>
      </c>
      <c r="I77" s="41" t="s">
        <v>855</v>
      </c>
    </row>
    <row r="78" spans="5:9" ht="15.75" customHeight="1">
      <c r="E78" s="36" t="s">
        <v>856</v>
      </c>
      <c r="F78" s="37" t="s">
        <v>857</v>
      </c>
      <c r="G78" s="39" t="s">
        <v>858</v>
      </c>
      <c r="H78" s="40" t="s">
        <v>859</v>
      </c>
      <c r="I78" s="41" t="s">
        <v>860</v>
      </c>
    </row>
    <row r="79" spans="5:9" ht="15.75" customHeight="1">
      <c r="E79" s="36" t="s">
        <v>861</v>
      </c>
      <c r="F79" s="37" t="s">
        <v>862</v>
      </c>
      <c r="G79" s="39" t="s">
        <v>863</v>
      </c>
      <c r="H79" s="40" t="s">
        <v>864</v>
      </c>
      <c r="I79" s="41" t="s">
        <v>865</v>
      </c>
    </row>
    <row r="80" spans="5:9" ht="15.75" customHeight="1">
      <c r="E80" s="36" t="s">
        <v>866</v>
      </c>
      <c r="F80" s="37" t="s">
        <v>867</v>
      </c>
      <c r="G80" s="39" t="s">
        <v>868</v>
      </c>
      <c r="H80" s="40" t="s">
        <v>869</v>
      </c>
      <c r="I80" s="41" t="s">
        <v>870</v>
      </c>
    </row>
    <row r="81" spans="5:9" ht="15.75" customHeight="1">
      <c r="E81" s="36" t="s">
        <v>871</v>
      </c>
      <c r="F81" s="37" t="s">
        <v>872</v>
      </c>
      <c r="G81" s="39" t="s">
        <v>873</v>
      </c>
      <c r="H81" s="40" t="s">
        <v>874</v>
      </c>
      <c r="I81" s="41" t="s">
        <v>875</v>
      </c>
    </row>
    <row r="82" spans="5:9" ht="15.75" customHeight="1">
      <c r="E82" s="36" t="s">
        <v>876</v>
      </c>
      <c r="F82" s="37" t="s">
        <v>877</v>
      </c>
      <c r="G82" s="39" t="s">
        <v>878</v>
      </c>
      <c r="H82" s="40" t="s">
        <v>879</v>
      </c>
      <c r="I82" s="41" t="s">
        <v>880</v>
      </c>
    </row>
    <row r="83" spans="5:9" ht="15.75" customHeight="1">
      <c r="E83" s="36" t="s">
        <v>881</v>
      </c>
      <c r="F83" s="37" t="s">
        <v>882</v>
      </c>
      <c r="G83" s="39" t="s">
        <v>883</v>
      </c>
      <c r="H83" s="40" t="s">
        <v>884</v>
      </c>
      <c r="I83" s="41" t="s">
        <v>885</v>
      </c>
    </row>
    <row r="84" spans="5:9" ht="15.75" customHeight="1">
      <c r="E84" s="36" t="s">
        <v>886</v>
      </c>
      <c r="F84" s="37" t="s">
        <v>887</v>
      </c>
      <c r="G84" s="39" t="s">
        <v>888</v>
      </c>
      <c r="H84" s="40" t="s">
        <v>889</v>
      </c>
      <c r="I84" s="41" t="s">
        <v>890</v>
      </c>
    </row>
    <row r="85" spans="5:9" ht="15.75" customHeight="1">
      <c r="E85" s="36" t="s">
        <v>891</v>
      </c>
      <c r="F85" s="37" t="s">
        <v>892</v>
      </c>
      <c r="G85" s="39" t="s">
        <v>893</v>
      </c>
      <c r="H85" s="40" t="s">
        <v>894</v>
      </c>
      <c r="I85" s="41" t="s">
        <v>895</v>
      </c>
    </row>
    <row r="86" spans="5:9" ht="15.75" customHeight="1">
      <c r="E86" s="36" t="s">
        <v>896</v>
      </c>
      <c r="F86" s="37" t="s">
        <v>897</v>
      </c>
      <c r="G86" s="39" t="s">
        <v>898</v>
      </c>
      <c r="H86" s="40" t="s">
        <v>899</v>
      </c>
      <c r="I86" s="41" t="s">
        <v>900</v>
      </c>
    </row>
    <row r="87" spans="5:9" ht="15.75" customHeight="1">
      <c r="E87" s="36" t="s">
        <v>901</v>
      </c>
      <c r="F87" s="37" t="s">
        <v>902</v>
      </c>
      <c r="G87" s="39" t="s">
        <v>903</v>
      </c>
      <c r="H87" s="40" t="s">
        <v>904</v>
      </c>
      <c r="I87" s="41" t="s">
        <v>905</v>
      </c>
    </row>
    <row r="88" spans="5:9" ht="15.75" customHeight="1">
      <c r="E88" s="36" t="s">
        <v>906</v>
      </c>
      <c r="F88" s="37" t="s">
        <v>907</v>
      </c>
      <c r="G88" s="39" t="s">
        <v>908</v>
      </c>
      <c r="H88" s="40" t="s">
        <v>909</v>
      </c>
      <c r="I88" s="41" t="s">
        <v>910</v>
      </c>
    </row>
    <row r="89" spans="5:9" ht="15.75" customHeight="1">
      <c r="E89" s="36" t="s">
        <v>911</v>
      </c>
      <c r="F89" s="37" t="s">
        <v>912</v>
      </c>
      <c r="G89" s="39" t="s">
        <v>913</v>
      </c>
      <c r="H89" s="40" t="s">
        <v>914</v>
      </c>
      <c r="I89" s="41" t="s">
        <v>915</v>
      </c>
    </row>
    <row r="90" spans="5:9" ht="15.75" customHeight="1">
      <c r="E90" s="36" t="s">
        <v>916</v>
      </c>
      <c r="F90" s="37" t="s">
        <v>917</v>
      </c>
      <c r="G90" s="39" t="s">
        <v>918</v>
      </c>
      <c r="H90" s="40" t="s">
        <v>919</v>
      </c>
      <c r="I90" s="41" t="s">
        <v>920</v>
      </c>
    </row>
    <row r="91" spans="5:9" ht="15.75" customHeight="1">
      <c r="E91" s="36" t="s">
        <v>921</v>
      </c>
      <c r="F91" s="37" t="s">
        <v>922</v>
      </c>
      <c r="G91" s="39" t="s">
        <v>923</v>
      </c>
      <c r="H91" s="40" t="s">
        <v>924</v>
      </c>
      <c r="I91" s="41" t="s">
        <v>925</v>
      </c>
    </row>
    <row r="92" spans="5:9" ht="15.75" customHeight="1">
      <c r="E92" s="36" t="s">
        <v>926</v>
      </c>
      <c r="F92" s="37" t="s">
        <v>927</v>
      </c>
      <c r="G92" s="39" t="s">
        <v>928</v>
      </c>
      <c r="H92" s="40" t="s">
        <v>929</v>
      </c>
      <c r="I92" s="41" t="s">
        <v>930</v>
      </c>
    </row>
    <row r="93" spans="5:9" ht="15.75" customHeight="1">
      <c r="E93" s="36" t="s">
        <v>931</v>
      </c>
      <c r="F93" s="37" t="s">
        <v>932</v>
      </c>
      <c r="G93" s="39" t="s">
        <v>933</v>
      </c>
      <c r="H93" s="40" t="s">
        <v>934</v>
      </c>
      <c r="I93" s="41" t="s">
        <v>935</v>
      </c>
    </row>
    <row r="94" spans="5:9" ht="15.75" customHeight="1">
      <c r="E94" s="36" t="s">
        <v>936</v>
      </c>
      <c r="F94" s="37" t="s">
        <v>937</v>
      </c>
      <c r="G94" s="39" t="s">
        <v>938</v>
      </c>
      <c r="H94" s="40" t="s">
        <v>939</v>
      </c>
      <c r="I94" s="41" t="s">
        <v>940</v>
      </c>
    </row>
    <row r="95" spans="5:9" ht="15.75" customHeight="1">
      <c r="E95" s="36" t="s">
        <v>941</v>
      </c>
      <c r="F95" s="37" t="s">
        <v>942</v>
      </c>
      <c r="G95" s="39" t="s">
        <v>943</v>
      </c>
      <c r="H95" s="40" t="s">
        <v>944</v>
      </c>
      <c r="I95" s="41" t="s">
        <v>945</v>
      </c>
    </row>
    <row r="96" spans="5:9" ht="15.75" customHeight="1">
      <c r="E96" s="36" t="s">
        <v>946</v>
      </c>
      <c r="F96" s="37" t="s">
        <v>947</v>
      </c>
      <c r="G96" s="39" t="s">
        <v>948</v>
      </c>
      <c r="H96" s="40" t="s">
        <v>949</v>
      </c>
      <c r="I96" s="41" t="s">
        <v>950</v>
      </c>
    </row>
    <row r="97" spans="5:9" ht="15.75" customHeight="1">
      <c r="E97" s="36" t="s">
        <v>951</v>
      </c>
      <c r="F97" s="37" t="s">
        <v>952</v>
      </c>
      <c r="G97" s="39" t="s">
        <v>953</v>
      </c>
      <c r="H97" s="40" t="s">
        <v>954</v>
      </c>
      <c r="I97" s="41" t="s">
        <v>955</v>
      </c>
    </row>
    <row r="98" spans="5:9" ht="15.75" customHeight="1">
      <c r="E98" s="36" t="s">
        <v>956</v>
      </c>
      <c r="F98" s="37" t="s">
        <v>957</v>
      </c>
      <c r="G98" s="39" t="s">
        <v>958</v>
      </c>
      <c r="H98" s="40" t="s">
        <v>959</v>
      </c>
      <c r="I98" s="41" t="s">
        <v>960</v>
      </c>
    </row>
    <row r="99" spans="5:9" ht="15.75" customHeight="1">
      <c r="E99" s="36" t="s">
        <v>961</v>
      </c>
      <c r="F99" s="37" t="s">
        <v>962</v>
      </c>
      <c r="G99" s="39" t="s">
        <v>963</v>
      </c>
      <c r="H99" s="40" t="s">
        <v>964</v>
      </c>
      <c r="I99" s="41" t="s">
        <v>965</v>
      </c>
    </row>
    <row r="100" spans="5:9" ht="15.75" customHeight="1">
      <c r="E100" s="36" t="s">
        <v>966</v>
      </c>
      <c r="F100" s="37" t="s">
        <v>967</v>
      </c>
      <c r="G100" s="39" t="s">
        <v>968</v>
      </c>
      <c r="H100" s="40" t="s">
        <v>969</v>
      </c>
      <c r="I100" s="41" t="s">
        <v>970</v>
      </c>
    </row>
    <row r="101" spans="5:9" ht="15.75" customHeight="1">
      <c r="E101" s="36" t="s">
        <v>971</v>
      </c>
      <c r="F101" s="37" t="s">
        <v>972</v>
      </c>
      <c r="G101" s="39" t="s">
        <v>973</v>
      </c>
      <c r="H101" s="40" t="s">
        <v>974</v>
      </c>
      <c r="I101" s="41" t="s">
        <v>975</v>
      </c>
    </row>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2:J172"/>
  <sheetViews>
    <sheetView workbookViewId="0">
      <selection activeCell="L16" sqref="L16"/>
    </sheetView>
  </sheetViews>
  <sheetFormatPr baseColWidth="10" defaultColWidth="14.44140625" defaultRowHeight="15" customHeight="1"/>
  <cols>
    <col min="1" max="1" width="10.6640625" customWidth="1"/>
    <col min="2" max="2" width="3.44140625" customWidth="1"/>
    <col min="3" max="3" width="53.6640625" customWidth="1"/>
    <col min="4" max="4" width="13.44140625" customWidth="1"/>
    <col min="5" max="5" width="8.6640625" customWidth="1"/>
    <col min="6" max="7" width="10.6640625" customWidth="1"/>
    <col min="8" max="9" width="25.6640625" customWidth="1"/>
    <col min="10" max="10" width="18" customWidth="1"/>
    <col min="11" max="11" width="3.33203125" customWidth="1"/>
    <col min="12" max="26" width="10.6640625" customWidth="1"/>
  </cols>
  <sheetData>
    <row r="2" spans="3:10" ht="21.75" customHeight="1">
      <c r="C2" s="270" t="s">
        <v>19</v>
      </c>
      <c r="D2" s="251"/>
      <c r="E2" s="251"/>
      <c r="F2" s="251"/>
      <c r="G2" s="251"/>
      <c r="H2" s="251"/>
      <c r="I2" s="251"/>
      <c r="J2" s="252"/>
    </row>
    <row r="3" spans="3:10" ht="18.75" customHeight="1">
      <c r="C3" s="271"/>
      <c r="D3" s="242"/>
      <c r="E3" s="242"/>
      <c r="F3" s="242"/>
      <c r="G3" s="242"/>
      <c r="H3" s="242"/>
      <c r="I3" s="242"/>
      <c r="J3" s="242"/>
    </row>
    <row r="4" spans="3:10" ht="17.399999999999999">
      <c r="C4" s="4" t="s">
        <v>20</v>
      </c>
      <c r="D4" s="265"/>
      <c r="E4" s="251"/>
      <c r="F4" s="251"/>
      <c r="G4" s="251"/>
      <c r="H4" s="251"/>
      <c r="I4" s="251"/>
      <c r="J4" s="252"/>
    </row>
    <row r="5" spans="3:10" ht="17.399999999999999">
      <c r="C5" s="268"/>
      <c r="D5" s="245"/>
      <c r="E5" s="245"/>
      <c r="F5" s="245"/>
      <c r="G5" s="245"/>
      <c r="H5" s="245"/>
      <c r="I5" s="245"/>
      <c r="J5" s="245"/>
    </row>
    <row r="6" spans="3:10" ht="17.399999999999999">
      <c r="C6" s="4" t="s">
        <v>21</v>
      </c>
      <c r="D6" s="269"/>
      <c r="E6" s="251"/>
      <c r="F6" s="251"/>
      <c r="G6" s="251"/>
      <c r="H6" s="251"/>
      <c r="I6" s="251"/>
      <c r="J6" s="252"/>
    </row>
    <row r="7" spans="3:10" ht="17.399999999999999">
      <c r="C7" s="264"/>
      <c r="D7" s="242"/>
      <c r="E7" s="242"/>
      <c r="F7" s="242"/>
      <c r="G7" s="242"/>
      <c r="H7" s="242"/>
      <c r="I7" s="242"/>
      <c r="J7" s="242"/>
    </row>
    <row r="8" spans="3:10" ht="17.399999999999999">
      <c r="C8" s="4" t="s">
        <v>22</v>
      </c>
      <c r="D8" s="267"/>
      <c r="E8" s="251"/>
      <c r="F8" s="251"/>
      <c r="G8" s="251"/>
      <c r="H8" s="251"/>
      <c r="I8" s="251"/>
      <c r="J8" s="252"/>
    </row>
    <row r="9" spans="3:10" ht="17.399999999999999">
      <c r="C9" s="268"/>
      <c r="D9" s="245"/>
      <c r="E9" s="245"/>
      <c r="F9" s="245"/>
      <c r="G9" s="245"/>
      <c r="H9" s="245"/>
      <c r="I9" s="245"/>
      <c r="J9" s="245"/>
    </row>
    <row r="10" spans="3:10" ht="17.399999999999999">
      <c r="C10" s="4" t="s">
        <v>1020</v>
      </c>
      <c r="D10" s="269"/>
      <c r="E10" s="251"/>
      <c r="F10" s="251"/>
      <c r="G10" s="251"/>
      <c r="H10" s="251"/>
      <c r="I10" s="251"/>
      <c r="J10" s="252"/>
    </row>
    <row r="11" spans="3:10" ht="17.399999999999999">
      <c r="C11" s="268"/>
      <c r="D11" s="245"/>
      <c r="E11" s="245"/>
      <c r="F11" s="245"/>
      <c r="G11" s="245"/>
      <c r="H11" s="245"/>
      <c r="I11" s="245"/>
      <c r="J11" s="245"/>
    </row>
    <row r="12" spans="3:10" ht="17.399999999999999">
      <c r="C12" s="4" t="s">
        <v>1019</v>
      </c>
      <c r="D12" s="262"/>
      <c r="E12" s="251"/>
      <c r="F12" s="251"/>
      <c r="G12" s="251"/>
      <c r="H12" s="251"/>
      <c r="I12" s="251"/>
      <c r="J12" s="252"/>
    </row>
    <row r="13" spans="3:10" ht="17.399999999999999">
      <c r="C13" s="264"/>
      <c r="D13" s="242"/>
      <c r="E13" s="242"/>
      <c r="F13" s="242"/>
      <c r="G13" s="242"/>
      <c r="H13" s="242"/>
      <c r="I13" s="242"/>
      <c r="J13" s="242"/>
    </row>
    <row r="14" spans="3:10" ht="17.399999999999999">
      <c r="C14" s="4" t="s">
        <v>23</v>
      </c>
      <c r="D14" s="265"/>
      <c r="E14" s="251"/>
      <c r="F14" s="251"/>
      <c r="G14" s="251"/>
      <c r="H14" s="251"/>
      <c r="I14" s="251"/>
      <c r="J14" s="252"/>
    </row>
    <row r="15" spans="3:10" ht="17.399999999999999">
      <c r="C15" s="5"/>
      <c r="D15" s="1"/>
      <c r="E15" s="1"/>
      <c r="F15" s="1"/>
      <c r="G15" s="1"/>
      <c r="H15" s="1"/>
      <c r="I15" s="1"/>
      <c r="J15" s="1"/>
    </row>
    <row r="16" spans="3:10" ht="15.75" customHeight="1">
      <c r="C16" s="250" t="s">
        <v>24</v>
      </c>
      <c r="D16" s="251"/>
      <c r="E16" s="251"/>
      <c r="F16" s="251"/>
      <c r="G16" s="251"/>
      <c r="H16" s="251"/>
      <c r="I16" s="251"/>
      <c r="J16" s="252"/>
    </row>
    <row r="17" spans="3:10" ht="15.75" customHeight="1">
      <c r="C17" s="266"/>
      <c r="D17" s="242"/>
      <c r="E17" s="242"/>
      <c r="F17" s="242"/>
      <c r="G17" s="242"/>
      <c r="H17" s="242"/>
      <c r="I17" s="242"/>
      <c r="J17" s="243"/>
    </row>
    <row r="18" spans="3:10" ht="15.75" customHeight="1">
      <c r="C18" s="247"/>
      <c r="D18" s="248"/>
      <c r="E18" s="248"/>
      <c r="F18" s="248"/>
      <c r="G18" s="248"/>
      <c r="H18" s="248"/>
      <c r="I18" s="248"/>
      <c r="J18" s="249"/>
    </row>
    <row r="19" spans="3:10" ht="15.75" customHeight="1">
      <c r="C19" s="6"/>
      <c r="D19" s="6"/>
      <c r="E19" s="6"/>
      <c r="F19" s="6"/>
      <c r="G19" s="6"/>
      <c r="H19" s="6"/>
      <c r="I19" s="6"/>
      <c r="J19" s="6"/>
    </row>
    <row r="20" spans="3:10" ht="15.75" customHeight="1">
      <c r="C20" s="250" t="s">
        <v>25</v>
      </c>
      <c r="D20" s="251"/>
      <c r="E20" s="251"/>
      <c r="F20" s="251"/>
      <c r="G20" s="251"/>
      <c r="H20" s="251"/>
      <c r="I20" s="251"/>
      <c r="J20" s="252"/>
    </row>
    <row r="21" spans="3:10" ht="27.75" customHeight="1">
      <c r="C21" s="262"/>
      <c r="D21" s="251"/>
      <c r="E21" s="251"/>
      <c r="F21" s="251"/>
      <c r="G21" s="251"/>
      <c r="H21" s="251"/>
      <c r="I21" s="251"/>
      <c r="J21" s="252"/>
    </row>
    <row r="22" spans="3:10" ht="15.75" customHeight="1">
      <c r="C22" s="5"/>
      <c r="D22" s="1"/>
      <c r="E22" s="1"/>
      <c r="F22" s="1"/>
      <c r="G22" s="1"/>
      <c r="H22" s="1"/>
      <c r="I22" s="1"/>
      <c r="J22" s="1"/>
    </row>
    <row r="23" spans="3:10" ht="27.75" customHeight="1">
      <c r="C23" s="4" t="s">
        <v>27</v>
      </c>
      <c r="D23" s="261" t="s">
        <v>28</v>
      </c>
      <c r="E23" s="251"/>
      <c r="F23" s="251"/>
      <c r="G23" s="251"/>
      <c r="H23" s="251"/>
      <c r="I23" s="251"/>
      <c r="J23" s="252"/>
    </row>
    <row r="24" spans="3:10" ht="42" customHeight="1">
      <c r="C24" s="4"/>
      <c r="D24" s="263"/>
      <c r="E24" s="251"/>
      <c r="F24" s="251"/>
      <c r="G24" s="251"/>
      <c r="H24" s="251"/>
      <c r="I24" s="251"/>
      <c r="J24" s="252"/>
    </row>
    <row r="25" spans="3:10" ht="18" customHeight="1">
      <c r="C25" s="5"/>
      <c r="D25" s="7"/>
      <c r="E25" s="7"/>
      <c r="F25" s="7"/>
      <c r="G25" s="7"/>
      <c r="H25" s="7"/>
      <c r="I25" s="7"/>
      <c r="J25" s="7"/>
    </row>
    <row r="26" spans="3:10" ht="18" customHeight="1">
      <c r="C26" s="261" t="s">
        <v>30</v>
      </c>
      <c r="D26" s="251"/>
      <c r="E26" s="251"/>
      <c r="F26" s="251"/>
      <c r="G26" s="251"/>
      <c r="H26" s="251"/>
      <c r="I26" s="251"/>
      <c r="J26" s="252"/>
    </row>
    <row r="27" spans="3:10" ht="18" customHeight="1">
      <c r="C27" s="261"/>
      <c r="D27" s="251"/>
      <c r="E27" s="251"/>
      <c r="F27" s="251"/>
      <c r="G27" s="251"/>
      <c r="H27" s="251"/>
      <c r="I27" s="251"/>
      <c r="J27" s="252"/>
    </row>
    <row r="28" spans="3:10" ht="18" customHeight="1">
      <c r="C28" s="5"/>
      <c r="D28" s="7"/>
      <c r="E28" s="7"/>
      <c r="F28" s="7"/>
      <c r="G28" s="7"/>
      <c r="H28" s="7"/>
      <c r="I28" s="7"/>
      <c r="J28" s="7"/>
    </row>
    <row r="29" spans="3:10" ht="18" customHeight="1">
      <c r="C29" s="261" t="s">
        <v>32</v>
      </c>
      <c r="D29" s="251"/>
      <c r="E29" s="251"/>
      <c r="F29" s="251"/>
      <c r="G29" s="251"/>
      <c r="H29" s="251"/>
      <c r="I29" s="251"/>
      <c r="J29" s="252"/>
    </row>
    <row r="30" spans="3:10" ht="19.5" customHeight="1">
      <c r="C30" s="261"/>
      <c r="D30" s="251"/>
      <c r="E30" s="251"/>
      <c r="F30" s="251"/>
      <c r="G30" s="251"/>
      <c r="H30" s="251"/>
      <c r="I30" s="251"/>
      <c r="J30" s="252"/>
    </row>
    <row r="31" spans="3:10" ht="15.75" customHeight="1">
      <c r="C31" s="5"/>
      <c r="D31" s="1"/>
      <c r="E31" s="1"/>
      <c r="F31" s="1"/>
      <c r="G31" s="1"/>
      <c r="H31" s="1"/>
      <c r="I31" s="1"/>
      <c r="J31" s="1"/>
    </row>
    <row r="32" spans="3:10" ht="36.75" customHeight="1">
      <c r="C32" s="257" t="s">
        <v>34</v>
      </c>
      <c r="D32" s="251"/>
      <c r="E32" s="251"/>
      <c r="F32" s="251"/>
      <c r="G32" s="251"/>
      <c r="H32" s="251"/>
      <c r="I32" s="251"/>
      <c r="J32" s="252"/>
    </row>
    <row r="33" spans="3:10" ht="24.75" customHeight="1">
      <c r="C33" s="262"/>
      <c r="D33" s="251"/>
      <c r="E33" s="251"/>
      <c r="F33" s="251"/>
      <c r="G33" s="251"/>
      <c r="H33" s="251"/>
      <c r="I33" s="251"/>
      <c r="J33" s="252"/>
    </row>
    <row r="34" spans="3:10" ht="15.75" customHeight="1">
      <c r="C34" s="1"/>
      <c r="D34" s="1"/>
      <c r="E34" s="1"/>
      <c r="F34" s="1"/>
      <c r="G34" s="1"/>
      <c r="H34" s="1"/>
      <c r="I34" s="1"/>
      <c r="J34" s="1"/>
    </row>
    <row r="35" spans="3:10" ht="33.75" customHeight="1">
      <c r="C35" s="259" t="s">
        <v>35</v>
      </c>
      <c r="D35" s="251"/>
      <c r="E35" s="252"/>
      <c r="F35" s="1"/>
      <c r="G35" s="259" t="s">
        <v>1017</v>
      </c>
      <c r="H35" s="251"/>
      <c r="I35" s="251"/>
      <c r="J35" s="252"/>
    </row>
    <row r="36" spans="3:10" ht="25.5" customHeight="1">
      <c r="C36" s="260">
        <f>+'Plan Financiero'!H162</f>
        <v>0</v>
      </c>
      <c r="D36" s="251"/>
      <c r="E36" s="252"/>
      <c r="F36" s="1"/>
      <c r="G36" s="260">
        <f>+'Plan Financiero'!L162</f>
        <v>0</v>
      </c>
      <c r="H36" s="251"/>
      <c r="I36" s="251"/>
      <c r="J36" s="252"/>
    </row>
    <row r="37" spans="3:10" ht="15.75" customHeight="1">
      <c r="C37" s="5"/>
      <c r="D37" s="1"/>
      <c r="E37" s="1"/>
      <c r="F37" s="1"/>
      <c r="G37" s="1"/>
      <c r="H37" s="1"/>
      <c r="I37" s="1"/>
      <c r="J37" s="1"/>
    </row>
    <row r="38" spans="3:10" ht="34.5" customHeight="1">
      <c r="C38" s="257" t="s">
        <v>36</v>
      </c>
      <c r="D38" s="251"/>
      <c r="E38" s="251"/>
      <c r="F38" s="251"/>
      <c r="G38" s="251"/>
      <c r="H38" s="251"/>
      <c r="I38" s="251"/>
      <c r="J38" s="252"/>
    </row>
    <row r="39" spans="3:10" ht="51" customHeight="1">
      <c r="C39" s="258" t="s">
        <v>37</v>
      </c>
      <c r="D39" s="251"/>
      <c r="E39" s="251"/>
      <c r="F39" s="251"/>
      <c r="G39" s="251"/>
      <c r="H39" s="251"/>
      <c r="I39" s="251"/>
      <c r="J39" s="252"/>
    </row>
    <row r="40" spans="3:10" ht="15.75" customHeight="1">
      <c r="C40" s="254"/>
      <c r="D40" s="242"/>
      <c r="E40" s="242"/>
      <c r="F40" s="242"/>
      <c r="G40" s="242"/>
      <c r="H40" s="242"/>
      <c r="I40" s="242"/>
      <c r="J40" s="243"/>
    </row>
    <row r="41" spans="3:10" ht="15.75" customHeight="1">
      <c r="C41" s="244"/>
      <c r="D41" s="245"/>
      <c r="E41" s="245"/>
      <c r="F41" s="245"/>
      <c r="G41" s="245"/>
      <c r="H41" s="245"/>
      <c r="I41" s="245"/>
      <c r="J41" s="246"/>
    </row>
    <row r="42" spans="3:10" ht="15.75" customHeight="1">
      <c r="C42" s="244"/>
      <c r="D42" s="245"/>
      <c r="E42" s="245"/>
      <c r="F42" s="245"/>
      <c r="G42" s="245"/>
      <c r="H42" s="245"/>
      <c r="I42" s="245"/>
      <c r="J42" s="246"/>
    </row>
    <row r="43" spans="3:10" ht="15.75" customHeight="1">
      <c r="C43" s="244"/>
      <c r="D43" s="245"/>
      <c r="E43" s="245"/>
      <c r="F43" s="245"/>
      <c r="G43" s="245"/>
      <c r="H43" s="245"/>
      <c r="I43" s="245"/>
      <c r="J43" s="246"/>
    </row>
    <row r="44" spans="3:10" ht="15.75" customHeight="1">
      <c r="C44" s="244"/>
      <c r="D44" s="245"/>
      <c r="E44" s="245"/>
      <c r="F44" s="245"/>
      <c r="G44" s="245"/>
      <c r="H44" s="245"/>
      <c r="I44" s="245"/>
      <c r="J44" s="246"/>
    </row>
    <row r="45" spans="3:10" ht="15.75" customHeight="1">
      <c r="C45" s="244"/>
      <c r="D45" s="245"/>
      <c r="E45" s="245"/>
      <c r="F45" s="245"/>
      <c r="G45" s="245"/>
      <c r="H45" s="245"/>
      <c r="I45" s="245"/>
      <c r="J45" s="246"/>
    </row>
    <row r="46" spans="3:10" ht="15.75" customHeight="1">
      <c r="C46" s="244"/>
      <c r="D46" s="245"/>
      <c r="E46" s="245"/>
      <c r="F46" s="245"/>
      <c r="G46" s="245"/>
      <c r="H46" s="245"/>
      <c r="I46" s="245"/>
      <c r="J46" s="246"/>
    </row>
    <row r="47" spans="3:10" ht="15.75" customHeight="1">
      <c r="C47" s="244"/>
      <c r="D47" s="245"/>
      <c r="E47" s="245"/>
      <c r="F47" s="245"/>
      <c r="G47" s="245"/>
      <c r="H47" s="245"/>
      <c r="I47" s="245"/>
      <c r="J47" s="246"/>
    </row>
    <row r="48" spans="3:10" ht="6.75" customHeight="1">
      <c r="C48" s="244"/>
      <c r="D48" s="245"/>
      <c r="E48" s="245"/>
      <c r="F48" s="245"/>
      <c r="G48" s="245"/>
      <c r="H48" s="245"/>
      <c r="I48" s="245"/>
      <c r="J48" s="246"/>
    </row>
    <row r="49" spans="3:10" ht="15.75" hidden="1" customHeight="1">
      <c r="C49" s="244"/>
      <c r="D49" s="245"/>
      <c r="E49" s="245"/>
      <c r="F49" s="245"/>
      <c r="G49" s="245"/>
      <c r="H49" s="245"/>
      <c r="I49" s="245"/>
      <c r="J49" s="246"/>
    </row>
    <row r="50" spans="3:10" ht="15.75" hidden="1" customHeight="1">
      <c r="C50" s="247"/>
      <c r="D50" s="248"/>
      <c r="E50" s="248"/>
      <c r="F50" s="248"/>
      <c r="G50" s="248"/>
      <c r="H50" s="248"/>
      <c r="I50" s="248"/>
      <c r="J50" s="249"/>
    </row>
    <row r="51" spans="3:10" ht="15.75" customHeight="1">
      <c r="C51" s="1"/>
      <c r="D51" s="1"/>
      <c r="E51" s="1"/>
      <c r="F51" s="1"/>
      <c r="G51" s="1"/>
      <c r="H51" s="1"/>
      <c r="I51" s="1"/>
      <c r="J51" s="1"/>
    </row>
    <row r="52" spans="3:10" ht="15.75" customHeight="1">
      <c r="C52" s="250" t="s">
        <v>38</v>
      </c>
      <c r="D52" s="251"/>
      <c r="E52" s="251"/>
      <c r="F52" s="251"/>
      <c r="G52" s="251"/>
      <c r="H52" s="251"/>
      <c r="I52" s="251"/>
      <c r="J52" s="252"/>
    </row>
    <row r="53" spans="3:10" ht="30" customHeight="1">
      <c r="C53" s="253" t="s">
        <v>39</v>
      </c>
      <c r="D53" s="251"/>
      <c r="E53" s="251"/>
      <c r="F53" s="251"/>
      <c r="G53" s="251"/>
      <c r="H53" s="251"/>
      <c r="I53" s="251"/>
      <c r="J53" s="252"/>
    </row>
    <row r="54" spans="3:10" ht="15.75" customHeight="1">
      <c r="C54" s="241"/>
      <c r="D54" s="242"/>
      <c r="E54" s="242"/>
      <c r="F54" s="242"/>
      <c r="G54" s="242"/>
      <c r="H54" s="242"/>
      <c r="I54" s="242"/>
      <c r="J54" s="243"/>
    </row>
    <row r="55" spans="3:10" ht="15.75" customHeight="1">
      <c r="C55" s="244"/>
      <c r="D55" s="245"/>
      <c r="E55" s="245"/>
      <c r="F55" s="245"/>
      <c r="G55" s="245"/>
      <c r="H55" s="245"/>
      <c r="I55" s="245"/>
      <c r="J55" s="246"/>
    </row>
    <row r="56" spans="3:10" ht="15.75" customHeight="1">
      <c r="C56" s="244"/>
      <c r="D56" s="245"/>
      <c r="E56" s="245"/>
      <c r="F56" s="245"/>
      <c r="G56" s="245"/>
      <c r="H56" s="245"/>
      <c r="I56" s="245"/>
      <c r="J56" s="246"/>
    </row>
    <row r="57" spans="3:10" ht="57.75" customHeight="1">
      <c r="C57" s="244"/>
      <c r="D57" s="245"/>
      <c r="E57" s="245"/>
      <c r="F57" s="245"/>
      <c r="G57" s="245"/>
      <c r="H57" s="245"/>
      <c r="I57" s="245"/>
      <c r="J57" s="246"/>
    </row>
    <row r="58" spans="3:10" ht="15.75" customHeight="1">
      <c r="C58" s="244"/>
      <c r="D58" s="245"/>
      <c r="E58" s="245"/>
      <c r="F58" s="245"/>
      <c r="G58" s="245"/>
      <c r="H58" s="245"/>
      <c r="I58" s="245"/>
      <c r="J58" s="246"/>
    </row>
    <row r="59" spans="3:10" ht="15.75" customHeight="1">
      <c r="C59" s="244"/>
      <c r="D59" s="245"/>
      <c r="E59" s="245"/>
      <c r="F59" s="245"/>
      <c r="G59" s="245"/>
      <c r="H59" s="245"/>
      <c r="I59" s="245"/>
      <c r="J59" s="246"/>
    </row>
    <row r="60" spans="3:10" ht="15.75" customHeight="1">
      <c r="C60" s="244"/>
      <c r="D60" s="245"/>
      <c r="E60" s="245"/>
      <c r="F60" s="245"/>
      <c r="G60" s="245"/>
      <c r="H60" s="245"/>
      <c r="I60" s="245"/>
      <c r="J60" s="246"/>
    </row>
    <row r="61" spans="3:10" ht="15.75" customHeight="1">
      <c r="C61" s="244"/>
      <c r="D61" s="245"/>
      <c r="E61" s="245"/>
      <c r="F61" s="245"/>
      <c r="G61" s="245"/>
      <c r="H61" s="245"/>
      <c r="I61" s="245"/>
      <c r="J61" s="246"/>
    </row>
    <row r="62" spans="3:10" ht="15.75" customHeight="1">
      <c r="C62" s="244"/>
      <c r="D62" s="245"/>
      <c r="E62" s="245"/>
      <c r="F62" s="245"/>
      <c r="G62" s="245"/>
      <c r="H62" s="245"/>
      <c r="I62" s="245"/>
      <c r="J62" s="246"/>
    </row>
    <row r="63" spans="3:10" ht="56.25" customHeight="1">
      <c r="C63" s="247"/>
      <c r="D63" s="248"/>
      <c r="E63" s="248"/>
      <c r="F63" s="248"/>
      <c r="G63" s="248"/>
      <c r="H63" s="248"/>
      <c r="I63" s="248"/>
      <c r="J63" s="249"/>
    </row>
    <row r="65" spans="3:10" ht="15.75" customHeight="1">
      <c r="C65" s="250" t="s">
        <v>40</v>
      </c>
      <c r="D65" s="251"/>
      <c r="E65" s="251"/>
      <c r="F65" s="251"/>
      <c r="G65" s="251"/>
      <c r="H65" s="251"/>
      <c r="I65" s="251"/>
      <c r="J65" s="252"/>
    </row>
    <row r="66" spans="3:10" ht="15.75" customHeight="1">
      <c r="C66" s="253" t="s">
        <v>41</v>
      </c>
      <c r="D66" s="251"/>
      <c r="E66" s="251"/>
      <c r="F66" s="251"/>
      <c r="G66" s="251"/>
      <c r="H66" s="251"/>
      <c r="I66" s="251"/>
      <c r="J66" s="252"/>
    </row>
    <row r="67" spans="3:10" ht="15.75" customHeight="1">
      <c r="C67" s="256"/>
      <c r="D67" s="242"/>
      <c r="E67" s="242"/>
      <c r="F67" s="242"/>
      <c r="G67" s="242"/>
      <c r="H67" s="242"/>
      <c r="I67" s="242"/>
      <c r="J67" s="243"/>
    </row>
    <row r="68" spans="3:10" ht="15.75" customHeight="1">
      <c r="C68" s="244"/>
      <c r="D68" s="245"/>
      <c r="E68" s="245"/>
      <c r="F68" s="245"/>
      <c r="G68" s="245"/>
      <c r="H68" s="245"/>
      <c r="I68" s="245"/>
      <c r="J68" s="246"/>
    </row>
    <row r="69" spans="3:10" ht="15.75" customHeight="1">
      <c r="C69" s="244"/>
      <c r="D69" s="245"/>
      <c r="E69" s="245"/>
      <c r="F69" s="245"/>
      <c r="G69" s="245"/>
      <c r="H69" s="245"/>
      <c r="I69" s="245"/>
      <c r="J69" s="246"/>
    </row>
    <row r="70" spans="3:10" ht="15.75" customHeight="1">
      <c r="C70" s="244"/>
      <c r="D70" s="245"/>
      <c r="E70" s="245"/>
      <c r="F70" s="245"/>
      <c r="G70" s="245"/>
      <c r="H70" s="245"/>
      <c r="I70" s="245"/>
      <c r="J70" s="246"/>
    </row>
    <row r="71" spans="3:10" ht="15.75" customHeight="1">
      <c r="C71" s="244"/>
      <c r="D71" s="245"/>
      <c r="E71" s="245"/>
      <c r="F71" s="245"/>
      <c r="G71" s="245"/>
      <c r="H71" s="245"/>
      <c r="I71" s="245"/>
      <c r="J71" s="246"/>
    </row>
    <row r="72" spans="3:10" ht="15.75" customHeight="1">
      <c r="C72" s="244"/>
      <c r="D72" s="245"/>
      <c r="E72" s="245"/>
      <c r="F72" s="245"/>
      <c r="G72" s="245"/>
      <c r="H72" s="245"/>
      <c r="I72" s="245"/>
      <c r="J72" s="246"/>
    </row>
    <row r="73" spans="3:10" ht="15.75" customHeight="1">
      <c r="C73" s="247"/>
      <c r="D73" s="248"/>
      <c r="E73" s="248"/>
      <c r="F73" s="248"/>
      <c r="G73" s="248"/>
      <c r="H73" s="248"/>
      <c r="I73" s="248"/>
      <c r="J73" s="249"/>
    </row>
    <row r="74" spans="3:10" ht="15.75" customHeight="1">
      <c r="C74" s="1"/>
      <c r="D74" s="1"/>
      <c r="E74" s="1"/>
      <c r="F74" s="1"/>
      <c r="G74" s="1"/>
      <c r="H74" s="1"/>
      <c r="I74" s="1"/>
      <c r="J74" s="1"/>
    </row>
    <row r="75" spans="3:10" ht="15.75" customHeight="1">
      <c r="C75" s="257" t="s">
        <v>42</v>
      </c>
      <c r="D75" s="251"/>
      <c r="E75" s="251"/>
      <c r="F75" s="251"/>
      <c r="G75" s="251"/>
      <c r="H75" s="251"/>
      <c r="I75" s="251"/>
      <c r="J75" s="252"/>
    </row>
    <row r="76" spans="3:10" ht="100.5" customHeight="1">
      <c r="C76" s="253" t="s">
        <v>43</v>
      </c>
      <c r="D76" s="251"/>
      <c r="E76" s="251"/>
      <c r="F76" s="251"/>
      <c r="G76" s="251"/>
      <c r="H76" s="251"/>
      <c r="I76" s="251"/>
      <c r="J76" s="252"/>
    </row>
    <row r="77" spans="3:10" ht="15.75" customHeight="1">
      <c r="C77" s="254"/>
      <c r="D77" s="242"/>
      <c r="E77" s="242"/>
      <c r="F77" s="242"/>
      <c r="G77" s="242"/>
      <c r="H77" s="242"/>
      <c r="I77" s="242"/>
      <c r="J77" s="243"/>
    </row>
    <row r="78" spans="3:10" ht="15.75" customHeight="1">
      <c r="C78" s="244"/>
      <c r="D78" s="245"/>
      <c r="E78" s="245"/>
      <c r="F78" s="245"/>
      <c r="G78" s="245"/>
      <c r="H78" s="245"/>
      <c r="I78" s="245"/>
      <c r="J78" s="246"/>
    </row>
    <row r="79" spans="3:10" ht="15.75" customHeight="1">
      <c r="C79" s="244"/>
      <c r="D79" s="245"/>
      <c r="E79" s="245"/>
      <c r="F79" s="245"/>
      <c r="G79" s="245"/>
      <c r="H79" s="245"/>
      <c r="I79" s="245"/>
      <c r="J79" s="246"/>
    </row>
    <row r="80" spans="3:10" ht="15.75" customHeight="1">
      <c r="C80" s="244"/>
      <c r="D80" s="245"/>
      <c r="E80" s="245"/>
      <c r="F80" s="245"/>
      <c r="G80" s="245"/>
      <c r="H80" s="245"/>
      <c r="I80" s="245"/>
      <c r="J80" s="246"/>
    </row>
    <row r="81" spans="3:10" ht="15.75" customHeight="1">
      <c r="C81" s="244"/>
      <c r="D81" s="245"/>
      <c r="E81" s="245"/>
      <c r="F81" s="245"/>
      <c r="G81" s="245"/>
      <c r="H81" s="245"/>
      <c r="I81" s="245"/>
      <c r="J81" s="246"/>
    </row>
    <row r="82" spans="3:10" ht="15.75" customHeight="1">
      <c r="C82" s="244"/>
      <c r="D82" s="245"/>
      <c r="E82" s="245"/>
      <c r="F82" s="245"/>
      <c r="G82" s="245"/>
      <c r="H82" s="245"/>
      <c r="I82" s="245"/>
      <c r="J82" s="246"/>
    </row>
    <row r="83" spans="3:10" ht="15.75" customHeight="1">
      <c r="C83" s="244"/>
      <c r="D83" s="245"/>
      <c r="E83" s="245"/>
      <c r="F83" s="245"/>
      <c r="G83" s="245"/>
      <c r="H83" s="245"/>
      <c r="I83" s="245"/>
      <c r="J83" s="246"/>
    </row>
    <row r="84" spans="3:10" ht="15.75" customHeight="1">
      <c r="C84" s="244"/>
      <c r="D84" s="245"/>
      <c r="E84" s="245"/>
      <c r="F84" s="245"/>
      <c r="G84" s="245"/>
      <c r="H84" s="245"/>
      <c r="I84" s="245"/>
      <c r="J84" s="246"/>
    </row>
    <row r="85" spans="3:10" ht="15.75" customHeight="1">
      <c r="C85" s="247"/>
      <c r="D85" s="248"/>
      <c r="E85" s="248"/>
      <c r="F85" s="248"/>
      <c r="G85" s="248"/>
      <c r="H85" s="248"/>
      <c r="I85" s="248"/>
      <c r="J85" s="249"/>
    </row>
    <row r="86" spans="3:10" ht="15.75" customHeight="1">
      <c r="C86" s="1"/>
      <c r="D86" s="1"/>
      <c r="E86" s="1"/>
      <c r="F86" s="1"/>
      <c r="G86" s="1"/>
      <c r="H86" s="1"/>
      <c r="I86" s="1"/>
      <c r="J86" s="1"/>
    </row>
    <row r="87" spans="3:10" ht="15.75" customHeight="1">
      <c r="C87" s="250" t="s">
        <v>44</v>
      </c>
      <c r="D87" s="251"/>
      <c r="E87" s="251"/>
      <c r="F87" s="251"/>
      <c r="G87" s="251"/>
      <c r="H87" s="251"/>
      <c r="I87" s="251"/>
      <c r="J87" s="252"/>
    </row>
    <row r="88" spans="3:10" ht="15.75" customHeight="1">
      <c r="C88" s="254"/>
      <c r="D88" s="242"/>
      <c r="E88" s="242"/>
      <c r="F88" s="242"/>
      <c r="G88" s="242"/>
      <c r="H88" s="242"/>
      <c r="I88" s="242"/>
      <c r="J88" s="243"/>
    </row>
    <row r="89" spans="3:10" ht="15.75" customHeight="1">
      <c r="C89" s="244"/>
      <c r="D89" s="245"/>
      <c r="E89" s="245"/>
      <c r="F89" s="245"/>
      <c r="G89" s="245"/>
      <c r="H89" s="245"/>
      <c r="I89" s="245"/>
      <c r="J89" s="246"/>
    </row>
    <row r="90" spans="3:10" ht="15.75" customHeight="1">
      <c r="C90" s="244"/>
      <c r="D90" s="245"/>
      <c r="E90" s="245"/>
      <c r="F90" s="245"/>
      <c r="G90" s="245"/>
      <c r="H90" s="245"/>
      <c r="I90" s="245"/>
      <c r="J90" s="246"/>
    </row>
    <row r="91" spans="3:10" ht="15.75" customHeight="1">
      <c r="C91" s="244"/>
      <c r="D91" s="245"/>
      <c r="E91" s="245"/>
      <c r="F91" s="245"/>
      <c r="G91" s="245"/>
      <c r="H91" s="245"/>
      <c r="I91" s="245"/>
      <c r="J91" s="246"/>
    </row>
    <row r="92" spans="3:10" ht="15.75" customHeight="1">
      <c r="C92" s="244"/>
      <c r="D92" s="245"/>
      <c r="E92" s="245"/>
      <c r="F92" s="245"/>
      <c r="G92" s="245"/>
      <c r="H92" s="245"/>
      <c r="I92" s="245"/>
      <c r="J92" s="246"/>
    </row>
    <row r="93" spans="3:10" ht="15.75" hidden="1" customHeight="1">
      <c r="C93" s="244"/>
      <c r="D93" s="245"/>
      <c r="E93" s="245"/>
      <c r="F93" s="245"/>
      <c r="G93" s="245"/>
      <c r="H93" s="245"/>
      <c r="I93" s="245"/>
      <c r="J93" s="246"/>
    </row>
    <row r="94" spans="3:10" ht="4.5" customHeight="1">
      <c r="C94" s="244"/>
      <c r="D94" s="245"/>
      <c r="E94" s="245"/>
      <c r="F94" s="245"/>
      <c r="G94" s="245"/>
      <c r="H94" s="245"/>
      <c r="I94" s="245"/>
      <c r="J94" s="246"/>
    </row>
    <row r="95" spans="3:10" ht="15.75" hidden="1" customHeight="1">
      <c r="C95" s="247"/>
      <c r="D95" s="248"/>
      <c r="E95" s="248"/>
      <c r="F95" s="248"/>
      <c r="G95" s="248"/>
      <c r="H95" s="248"/>
      <c r="I95" s="248"/>
      <c r="J95" s="249"/>
    </row>
    <row r="97" spans="3:10" ht="15.75" customHeight="1">
      <c r="C97" s="250" t="s">
        <v>45</v>
      </c>
      <c r="D97" s="251"/>
      <c r="E97" s="251"/>
      <c r="F97" s="251"/>
      <c r="G97" s="251"/>
      <c r="H97" s="251"/>
      <c r="I97" s="251"/>
      <c r="J97" s="252"/>
    </row>
    <row r="98" spans="3:10" ht="45.75" customHeight="1">
      <c r="C98" s="255" t="s">
        <v>46</v>
      </c>
      <c r="D98" s="251"/>
      <c r="E98" s="251"/>
      <c r="F98" s="251"/>
      <c r="G98" s="251"/>
      <c r="H98" s="251"/>
      <c r="I98" s="251"/>
      <c r="J98" s="252"/>
    </row>
    <row r="99" spans="3:10" ht="15.75" customHeight="1">
      <c r="C99" s="241"/>
      <c r="D99" s="242"/>
      <c r="E99" s="242"/>
      <c r="F99" s="242"/>
      <c r="G99" s="242"/>
      <c r="H99" s="242"/>
      <c r="I99" s="242"/>
      <c r="J99" s="243"/>
    </row>
    <row r="100" spans="3:10" ht="15.75" customHeight="1">
      <c r="C100" s="244"/>
      <c r="D100" s="245"/>
      <c r="E100" s="245"/>
      <c r="F100" s="245"/>
      <c r="G100" s="245"/>
      <c r="H100" s="245"/>
      <c r="I100" s="245"/>
      <c r="J100" s="246"/>
    </row>
    <row r="101" spans="3:10" ht="15.75" customHeight="1">
      <c r="C101" s="244"/>
      <c r="D101" s="245"/>
      <c r="E101" s="245"/>
      <c r="F101" s="245"/>
      <c r="G101" s="245"/>
      <c r="H101" s="245"/>
      <c r="I101" s="245"/>
      <c r="J101" s="246"/>
    </row>
    <row r="102" spans="3:10" ht="15.75" customHeight="1">
      <c r="C102" s="244"/>
      <c r="D102" s="245"/>
      <c r="E102" s="245"/>
      <c r="F102" s="245"/>
      <c r="G102" s="245"/>
      <c r="H102" s="245"/>
      <c r="I102" s="245"/>
      <c r="J102" s="246"/>
    </row>
    <row r="103" spans="3:10" ht="15.75" customHeight="1">
      <c r="C103" s="244"/>
      <c r="D103" s="245"/>
      <c r="E103" s="245"/>
      <c r="F103" s="245"/>
      <c r="G103" s="245"/>
      <c r="H103" s="245"/>
      <c r="I103" s="245"/>
      <c r="J103" s="246"/>
    </row>
    <row r="104" spans="3:10" ht="15.75" customHeight="1">
      <c r="C104" s="244"/>
      <c r="D104" s="245"/>
      <c r="E104" s="245"/>
      <c r="F104" s="245"/>
      <c r="G104" s="245"/>
      <c r="H104" s="245"/>
      <c r="I104" s="245"/>
      <c r="J104" s="246"/>
    </row>
    <row r="105" spans="3:10" ht="15.75" customHeight="1">
      <c r="C105" s="244"/>
      <c r="D105" s="245"/>
      <c r="E105" s="245"/>
      <c r="F105" s="245"/>
      <c r="G105" s="245"/>
      <c r="H105" s="245"/>
      <c r="I105" s="245"/>
      <c r="J105" s="246"/>
    </row>
    <row r="106" spans="3:10" ht="15.75" customHeight="1">
      <c r="C106" s="244"/>
      <c r="D106" s="245"/>
      <c r="E106" s="245"/>
      <c r="F106" s="245"/>
      <c r="G106" s="245"/>
      <c r="H106" s="245"/>
      <c r="I106" s="245"/>
      <c r="J106" s="246"/>
    </row>
    <row r="107" spans="3:10" ht="15.75" customHeight="1">
      <c r="C107" s="247"/>
      <c r="D107" s="248"/>
      <c r="E107" s="248"/>
      <c r="F107" s="248"/>
      <c r="G107" s="248"/>
      <c r="H107" s="248"/>
      <c r="I107" s="248"/>
      <c r="J107" s="249"/>
    </row>
    <row r="108" spans="3:10" ht="15.75" customHeight="1">
      <c r="C108" s="1"/>
      <c r="D108" s="1"/>
      <c r="E108" s="1"/>
      <c r="F108" s="1"/>
      <c r="G108" s="1"/>
      <c r="H108" s="1"/>
      <c r="I108" s="1"/>
      <c r="J108" s="1"/>
    </row>
    <row r="109" spans="3:10" ht="20.25" customHeight="1">
      <c r="C109" s="250" t="s">
        <v>47</v>
      </c>
      <c r="D109" s="251"/>
      <c r="E109" s="251"/>
      <c r="F109" s="251"/>
      <c r="G109" s="251"/>
      <c r="H109" s="251"/>
      <c r="I109" s="251"/>
      <c r="J109" s="252"/>
    </row>
    <row r="110" spans="3:10" ht="95.25" customHeight="1">
      <c r="C110" s="253" t="s">
        <v>1011</v>
      </c>
      <c r="D110" s="251"/>
      <c r="E110" s="251"/>
      <c r="F110" s="251"/>
      <c r="G110" s="251"/>
      <c r="H110" s="251"/>
      <c r="I110" s="251"/>
      <c r="J110" s="252"/>
    </row>
    <row r="111" spans="3:10" ht="15.75" customHeight="1">
      <c r="C111" s="241"/>
      <c r="D111" s="242"/>
      <c r="E111" s="242"/>
      <c r="F111" s="242"/>
      <c r="G111" s="242"/>
      <c r="H111" s="242"/>
      <c r="I111" s="242"/>
      <c r="J111" s="243"/>
    </row>
    <row r="112" spans="3:10" ht="15.75" customHeight="1">
      <c r="C112" s="244"/>
      <c r="D112" s="245"/>
      <c r="E112" s="245"/>
      <c r="F112" s="245"/>
      <c r="G112" s="245"/>
      <c r="H112" s="245"/>
      <c r="I112" s="245"/>
      <c r="J112" s="246"/>
    </row>
    <row r="113" spans="3:10" ht="15.75" customHeight="1">
      <c r="C113" s="244"/>
      <c r="D113" s="245"/>
      <c r="E113" s="245"/>
      <c r="F113" s="245"/>
      <c r="G113" s="245"/>
      <c r="H113" s="245"/>
      <c r="I113" s="245"/>
      <c r="J113" s="246"/>
    </row>
    <row r="114" spans="3:10" ht="15.75" customHeight="1">
      <c r="C114" s="244"/>
      <c r="D114" s="245"/>
      <c r="E114" s="245"/>
      <c r="F114" s="245"/>
      <c r="G114" s="245"/>
      <c r="H114" s="245"/>
      <c r="I114" s="245"/>
      <c r="J114" s="246"/>
    </row>
    <row r="115" spans="3:10" ht="15.75" customHeight="1">
      <c r="C115" s="244"/>
      <c r="D115" s="245"/>
      <c r="E115" s="245"/>
      <c r="F115" s="245"/>
      <c r="G115" s="245"/>
      <c r="H115" s="245"/>
      <c r="I115" s="245"/>
      <c r="J115" s="246"/>
    </row>
    <row r="116" spans="3:10" ht="15.75" customHeight="1">
      <c r="C116" s="244"/>
      <c r="D116" s="245"/>
      <c r="E116" s="245"/>
      <c r="F116" s="245"/>
      <c r="G116" s="245"/>
      <c r="H116" s="245"/>
      <c r="I116" s="245"/>
      <c r="J116" s="246"/>
    </row>
    <row r="117" spans="3:10" ht="15.75" customHeight="1">
      <c r="C117" s="244"/>
      <c r="D117" s="245"/>
      <c r="E117" s="245"/>
      <c r="F117" s="245"/>
      <c r="G117" s="245"/>
      <c r="H117" s="245"/>
      <c r="I117" s="245"/>
      <c r="J117" s="246"/>
    </row>
    <row r="118" spans="3:10" ht="15.75" customHeight="1">
      <c r="C118" s="244"/>
      <c r="D118" s="245"/>
      <c r="E118" s="245"/>
      <c r="F118" s="245"/>
      <c r="G118" s="245"/>
      <c r="H118" s="245"/>
      <c r="I118" s="245"/>
      <c r="J118" s="246"/>
    </row>
    <row r="119" spans="3:10" ht="51.75" customHeight="1">
      <c r="C119" s="247"/>
      <c r="D119" s="248"/>
      <c r="E119" s="248"/>
      <c r="F119" s="248"/>
      <c r="G119" s="248"/>
      <c r="H119" s="248"/>
      <c r="I119" s="248"/>
      <c r="J119" s="249"/>
    </row>
    <row r="120" spans="3:10" ht="15.75" customHeight="1">
      <c r="C120" s="1"/>
      <c r="D120" s="1"/>
      <c r="E120" s="1"/>
      <c r="F120" s="1"/>
      <c r="G120" s="1"/>
      <c r="H120" s="1"/>
      <c r="I120" s="1"/>
      <c r="J120" s="1"/>
    </row>
    <row r="121" spans="3:10" ht="21.75" customHeight="1">
      <c r="C121" s="250" t="s">
        <v>48</v>
      </c>
      <c r="D121" s="251"/>
      <c r="E121" s="251"/>
      <c r="F121" s="251"/>
      <c r="G121" s="251"/>
      <c r="H121" s="251"/>
      <c r="I121" s="251"/>
      <c r="J121" s="252"/>
    </row>
    <row r="122" spans="3:10" ht="34.5" customHeight="1">
      <c r="C122" s="253" t="s">
        <v>49</v>
      </c>
      <c r="D122" s="251"/>
      <c r="E122" s="251"/>
      <c r="F122" s="251"/>
      <c r="G122" s="251"/>
      <c r="H122" s="251"/>
      <c r="I122" s="251"/>
      <c r="J122" s="252"/>
    </row>
    <row r="123" spans="3:10" ht="15.75" customHeight="1">
      <c r="C123" s="241"/>
      <c r="D123" s="242"/>
      <c r="E123" s="242"/>
      <c r="F123" s="242"/>
      <c r="G123" s="242"/>
      <c r="H123" s="242"/>
      <c r="I123" s="242"/>
      <c r="J123" s="243"/>
    </row>
    <row r="124" spans="3:10" ht="15.75" customHeight="1">
      <c r="C124" s="244"/>
      <c r="D124" s="245"/>
      <c r="E124" s="245"/>
      <c r="F124" s="245"/>
      <c r="G124" s="245"/>
      <c r="H124" s="245"/>
      <c r="I124" s="245"/>
      <c r="J124" s="246"/>
    </row>
    <row r="125" spans="3:10" ht="15.75" customHeight="1">
      <c r="C125" s="244"/>
      <c r="D125" s="245"/>
      <c r="E125" s="245"/>
      <c r="F125" s="245"/>
      <c r="G125" s="245"/>
      <c r="H125" s="245"/>
      <c r="I125" s="245"/>
      <c r="J125" s="246"/>
    </row>
    <row r="126" spans="3:10" ht="15.75" customHeight="1">
      <c r="C126" s="244"/>
      <c r="D126" s="245"/>
      <c r="E126" s="245"/>
      <c r="F126" s="245"/>
      <c r="G126" s="245"/>
      <c r="H126" s="245"/>
      <c r="I126" s="245"/>
      <c r="J126" s="246"/>
    </row>
    <row r="127" spans="3:10" ht="15.75" customHeight="1">
      <c r="C127" s="244"/>
      <c r="D127" s="245"/>
      <c r="E127" s="245"/>
      <c r="F127" s="245"/>
      <c r="G127" s="245"/>
      <c r="H127" s="245"/>
      <c r="I127" s="245"/>
      <c r="J127" s="246"/>
    </row>
    <row r="128" spans="3:10" ht="15.75" customHeight="1">
      <c r="C128" s="244"/>
      <c r="D128" s="245"/>
      <c r="E128" s="245"/>
      <c r="F128" s="245"/>
      <c r="G128" s="245"/>
      <c r="H128" s="245"/>
      <c r="I128" s="245"/>
      <c r="J128" s="246"/>
    </row>
    <row r="129" spans="3:10" ht="15.75" customHeight="1">
      <c r="C129" s="244"/>
      <c r="D129" s="245"/>
      <c r="E129" s="245"/>
      <c r="F129" s="245"/>
      <c r="G129" s="245"/>
      <c r="H129" s="245"/>
      <c r="I129" s="245"/>
      <c r="J129" s="246"/>
    </row>
    <row r="130" spans="3:10" ht="10.5" customHeight="1">
      <c r="C130" s="247"/>
      <c r="D130" s="248"/>
      <c r="E130" s="248"/>
      <c r="F130" s="248"/>
      <c r="G130" s="248"/>
      <c r="H130" s="248"/>
      <c r="I130" s="248"/>
      <c r="J130" s="249"/>
    </row>
    <row r="131" spans="3:10" ht="15.75" customHeight="1">
      <c r="C131" s="1"/>
      <c r="D131" s="1"/>
      <c r="E131" s="1"/>
      <c r="F131" s="1"/>
      <c r="G131" s="1"/>
      <c r="H131" s="1"/>
      <c r="I131" s="1"/>
      <c r="J131" s="1"/>
    </row>
    <row r="132" spans="3:10" ht="15.75" customHeight="1">
      <c r="C132" s="250" t="s">
        <v>50</v>
      </c>
      <c r="D132" s="251"/>
      <c r="E132" s="251"/>
      <c r="F132" s="251"/>
      <c r="G132" s="251"/>
      <c r="H132" s="251"/>
      <c r="I132" s="251"/>
      <c r="J132" s="252"/>
    </row>
    <row r="133" spans="3:10" ht="27" customHeight="1">
      <c r="C133" s="255" t="s">
        <v>51</v>
      </c>
      <c r="D133" s="251"/>
      <c r="E133" s="251"/>
      <c r="F133" s="251"/>
      <c r="G133" s="251"/>
      <c r="H133" s="251"/>
      <c r="I133" s="251"/>
      <c r="J133" s="252"/>
    </row>
    <row r="134" spans="3:10" ht="15.75" customHeight="1">
      <c r="C134" s="241" t="s">
        <v>1021</v>
      </c>
      <c r="D134" s="242"/>
      <c r="E134" s="242"/>
      <c r="F134" s="242"/>
      <c r="G134" s="242"/>
      <c r="H134" s="242"/>
      <c r="I134" s="242"/>
      <c r="J134" s="243"/>
    </row>
    <row r="135" spans="3:10" ht="15.75" customHeight="1">
      <c r="C135" s="244"/>
      <c r="D135" s="245"/>
      <c r="E135" s="245"/>
      <c r="F135" s="245"/>
      <c r="G135" s="245"/>
      <c r="H135" s="245"/>
      <c r="I135" s="245"/>
      <c r="J135" s="246"/>
    </row>
    <row r="136" spans="3:10" ht="15.75" customHeight="1">
      <c r="C136" s="244"/>
      <c r="D136" s="245"/>
      <c r="E136" s="245"/>
      <c r="F136" s="245"/>
      <c r="G136" s="245"/>
      <c r="H136" s="245"/>
      <c r="I136" s="245"/>
      <c r="J136" s="246"/>
    </row>
    <row r="137" spans="3:10" ht="15.75" customHeight="1">
      <c r="C137" s="244"/>
      <c r="D137" s="245"/>
      <c r="E137" s="245"/>
      <c r="F137" s="245"/>
      <c r="G137" s="245"/>
      <c r="H137" s="245"/>
      <c r="I137" s="245"/>
      <c r="J137" s="246"/>
    </row>
    <row r="138" spans="3:10" ht="15.75" customHeight="1">
      <c r="C138" s="244"/>
      <c r="D138" s="245"/>
      <c r="E138" s="245"/>
      <c r="F138" s="245"/>
      <c r="G138" s="245"/>
      <c r="H138" s="245"/>
      <c r="I138" s="245"/>
      <c r="J138" s="246"/>
    </row>
    <row r="139" spans="3:10" ht="15.75" customHeight="1">
      <c r="C139" s="244"/>
      <c r="D139" s="245"/>
      <c r="E139" s="245"/>
      <c r="F139" s="245"/>
      <c r="G139" s="245"/>
      <c r="H139" s="245"/>
      <c r="I139" s="245"/>
      <c r="J139" s="246"/>
    </row>
    <row r="140" spans="3:10" ht="15.75" customHeight="1">
      <c r="C140" s="244"/>
      <c r="D140" s="245"/>
      <c r="E140" s="245"/>
      <c r="F140" s="245"/>
      <c r="G140" s="245"/>
      <c r="H140" s="245"/>
      <c r="I140" s="245"/>
      <c r="J140" s="246"/>
    </row>
    <row r="141" spans="3:10" ht="15.75" customHeight="1">
      <c r="C141" s="244"/>
      <c r="D141" s="245"/>
      <c r="E141" s="245"/>
      <c r="F141" s="245"/>
      <c r="G141" s="245"/>
      <c r="H141" s="245"/>
      <c r="I141" s="245"/>
      <c r="J141" s="246"/>
    </row>
    <row r="142" spans="3:10" ht="14.4">
      <c r="C142" s="247"/>
      <c r="D142" s="248"/>
      <c r="E142" s="248"/>
      <c r="F142" s="248"/>
      <c r="G142" s="248"/>
      <c r="H142" s="248"/>
      <c r="I142" s="248"/>
      <c r="J142" s="249"/>
    </row>
    <row r="143" spans="3:10" ht="15.75" customHeight="1">
      <c r="C143" s="1"/>
      <c r="D143" s="1"/>
      <c r="E143" s="1"/>
      <c r="F143" s="1"/>
      <c r="G143" s="1"/>
      <c r="H143" s="1"/>
      <c r="I143" s="1"/>
      <c r="J143" s="1"/>
    </row>
    <row r="144" spans="3:10" ht="15.75" customHeight="1">
      <c r="C144" s="274" t="s">
        <v>52</v>
      </c>
      <c r="D144" s="251"/>
      <c r="E144" s="251"/>
      <c r="F144" s="251"/>
      <c r="G144" s="251"/>
      <c r="H144" s="251"/>
      <c r="I144" s="251"/>
      <c r="J144" s="252"/>
    </row>
    <row r="145" spans="3:10" ht="72.75" customHeight="1">
      <c r="C145" s="277" t="s">
        <v>53</v>
      </c>
      <c r="D145" s="251"/>
      <c r="E145" s="251"/>
      <c r="F145" s="251"/>
      <c r="G145" s="251"/>
      <c r="H145" s="251"/>
      <c r="I145" s="251"/>
      <c r="J145" s="252"/>
    </row>
    <row r="146" spans="3:10" ht="90" customHeight="1">
      <c r="C146" s="278"/>
      <c r="D146" s="251"/>
      <c r="E146" s="251"/>
      <c r="F146" s="251"/>
      <c r="G146" s="251"/>
      <c r="H146" s="251"/>
      <c r="I146" s="251"/>
      <c r="J146" s="252"/>
    </row>
    <row r="147" spans="3:10" ht="15.75" customHeight="1">
      <c r="C147" s="1"/>
      <c r="D147" s="1"/>
      <c r="E147" s="1"/>
      <c r="F147" s="1"/>
      <c r="G147" s="1"/>
      <c r="H147" s="1"/>
      <c r="I147" s="1"/>
      <c r="J147" s="1"/>
    </row>
    <row r="148" spans="3:10" ht="15.75" customHeight="1">
      <c r="C148" s="274" t="s">
        <v>54</v>
      </c>
      <c r="D148" s="251"/>
      <c r="E148" s="251"/>
      <c r="F148" s="251"/>
      <c r="G148" s="251"/>
      <c r="H148" s="251"/>
      <c r="I148" s="251"/>
      <c r="J148" s="252"/>
    </row>
    <row r="149" spans="3:10" ht="48.75" customHeight="1">
      <c r="C149" s="277" t="s">
        <v>55</v>
      </c>
      <c r="D149" s="251"/>
      <c r="E149" s="251"/>
      <c r="F149" s="251"/>
      <c r="G149" s="251"/>
      <c r="H149" s="251"/>
      <c r="I149" s="251"/>
      <c r="J149" s="252"/>
    </row>
    <row r="150" spans="3:10" ht="14.4">
      <c r="C150" s="8"/>
      <c r="D150" s="278"/>
      <c r="E150" s="251"/>
      <c r="F150" s="251"/>
      <c r="G150" s="251"/>
      <c r="H150" s="251"/>
      <c r="I150" s="251"/>
      <c r="J150" s="252"/>
    </row>
    <row r="151" spans="3:10" ht="15.75" customHeight="1">
      <c r="C151" s="8"/>
      <c r="D151" s="262"/>
      <c r="E151" s="251"/>
      <c r="F151" s="251"/>
      <c r="G151" s="251"/>
      <c r="H151" s="251"/>
      <c r="I151" s="251"/>
      <c r="J151" s="252"/>
    </row>
    <row r="152" spans="3:10" ht="15.75" customHeight="1">
      <c r="C152" s="8"/>
      <c r="D152" s="262"/>
      <c r="E152" s="251"/>
      <c r="F152" s="251"/>
      <c r="G152" s="251"/>
      <c r="H152" s="251"/>
      <c r="I152" s="251"/>
      <c r="J152" s="252"/>
    </row>
    <row r="153" spans="3:10" ht="15.75" customHeight="1">
      <c r="C153" s="8"/>
      <c r="D153" s="262"/>
      <c r="E153" s="251"/>
      <c r="F153" s="251"/>
      <c r="G153" s="251"/>
      <c r="H153" s="251"/>
      <c r="I153" s="251"/>
      <c r="J153" s="252"/>
    </row>
    <row r="154" spans="3:10" ht="15.75" customHeight="1">
      <c r="C154" s="8"/>
      <c r="D154" s="262"/>
      <c r="E154" s="251"/>
      <c r="F154" s="251"/>
      <c r="G154" s="251"/>
      <c r="H154" s="251"/>
      <c r="I154" s="251"/>
      <c r="J154" s="252"/>
    </row>
    <row r="155" spans="3:10" ht="15.75" customHeight="1">
      <c r="C155" s="8"/>
      <c r="D155" s="262"/>
      <c r="E155" s="251"/>
      <c r="F155" s="251"/>
      <c r="G155" s="251"/>
      <c r="H155" s="251"/>
      <c r="I155" s="251"/>
      <c r="J155" s="252"/>
    </row>
    <row r="156" spans="3:10" ht="15.75" customHeight="1">
      <c r="C156" s="8"/>
      <c r="D156" s="262"/>
      <c r="E156" s="251"/>
      <c r="F156" s="251"/>
      <c r="G156" s="251"/>
      <c r="H156" s="251"/>
      <c r="I156" s="251"/>
      <c r="J156" s="252"/>
    </row>
    <row r="157" spans="3:10" ht="15.75" customHeight="1">
      <c r="C157" s="1"/>
      <c r="D157" s="1"/>
      <c r="E157" s="1"/>
      <c r="F157" s="1"/>
      <c r="G157" s="1"/>
      <c r="H157" s="1"/>
      <c r="I157" s="1"/>
      <c r="J157" s="1"/>
    </row>
    <row r="158" spans="3:10" ht="15.75" customHeight="1">
      <c r="C158" s="274" t="s">
        <v>57</v>
      </c>
      <c r="D158" s="251"/>
      <c r="E158" s="251"/>
      <c r="F158" s="251"/>
      <c r="G158" s="251"/>
      <c r="H158" s="251"/>
      <c r="I158" s="251"/>
      <c r="J158" s="252"/>
    </row>
    <row r="159" spans="3:10" ht="15.75" customHeight="1">
      <c r="C159" s="275" t="s">
        <v>58</v>
      </c>
      <c r="D159" s="251"/>
      <c r="E159" s="251"/>
      <c r="F159" s="251"/>
      <c r="G159" s="251"/>
      <c r="H159" s="251"/>
      <c r="I159" s="251"/>
      <c r="J159" s="252"/>
    </row>
    <row r="160" spans="3:10" ht="15.75" customHeight="1">
      <c r="C160" s="9" t="s">
        <v>59</v>
      </c>
      <c r="D160" s="9" t="s">
        <v>60</v>
      </c>
      <c r="E160" s="276" t="s">
        <v>61</v>
      </c>
      <c r="F160" s="251"/>
      <c r="G160" s="251"/>
      <c r="H160" s="251"/>
      <c r="I160" s="251"/>
      <c r="J160" s="252"/>
    </row>
    <row r="161" spans="3:10" ht="15.75" customHeight="1">
      <c r="C161" s="3"/>
      <c r="D161" s="3"/>
      <c r="E161" s="272"/>
      <c r="F161" s="251"/>
      <c r="G161" s="251"/>
      <c r="H161" s="251"/>
      <c r="I161" s="251"/>
      <c r="J161" s="252"/>
    </row>
    <row r="162" spans="3:10" ht="15.75" customHeight="1">
      <c r="C162" s="3"/>
      <c r="D162" s="3"/>
      <c r="E162" s="272"/>
      <c r="F162" s="251"/>
      <c r="G162" s="251"/>
      <c r="H162" s="251"/>
      <c r="I162" s="251"/>
      <c r="J162" s="252"/>
    </row>
    <row r="163" spans="3:10" ht="15.75" customHeight="1">
      <c r="C163" s="3"/>
      <c r="D163" s="3"/>
      <c r="E163" s="272"/>
      <c r="F163" s="251"/>
      <c r="G163" s="251"/>
      <c r="H163" s="251"/>
      <c r="I163" s="251"/>
      <c r="J163" s="252"/>
    </row>
    <row r="164" spans="3:10" ht="15.75" customHeight="1">
      <c r="C164" s="1"/>
      <c r="D164" s="1"/>
      <c r="E164" s="1"/>
      <c r="F164" s="1"/>
      <c r="G164" s="1"/>
      <c r="H164" s="1"/>
      <c r="I164" s="1"/>
      <c r="J164" s="1"/>
    </row>
    <row r="165" spans="3:10" ht="15.75" customHeight="1">
      <c r="C165" s="273" t="s">
        <v>62</v>
      </c>
      <c r="D165" s="245"/>
      <c r="E165" s="245"/>
      <c r="F165" s="1"/>
      <c r="G165" s="273" t="s">
        <v>63</v>
      </c>
      <c r="H165" s="245"/>
      <c r="I165" s="245"/>
      <c r="J165" s="245"/>
    </row>
    <row r="166" spans="3:10" ht="15.75" customHeight="1">
      <c r="C166" s="2"/>
      <c r="D166" s="1"/>
      <c r="E166" s="1"/>
      <c r="F166" s="1"/>
      <c r="G166" s="10"/>
      <c r="H166" s="1"/>
      <c r="I166" s="1"/>
      <c r="J166" s="1"/>
    </row>
    <row r="167" spans="3:10" ht="15.75" customHeight="1">
      <c r="C167" s="1" t="s">
        <v>64</v>
      </c>
      <c r="D167" s="1"/>
      <c r="E167" s="1"/>
      <c r="F167" s="1"/>
      <c r="G167" s="1" t="s">
        <v>64</v>
      </c>
      <c r="H167" s="1"/>
      <c r="I167" s="1"/>
      <c r="J167" s="1"/>
    </row>
    <row r="168" spans="3:10" ht="15.75" customHeight="1">
      <c r="C168" s="1" t="s">
        <v>979</v>
      </c>
      <c r="D168" s="1"/>
      <c r="E168" s="1"/>
      <c r="F168" s="1"/>
      <c r="G168" s="1" t="s">
        <v>979</v>
      </c>
      <c r="H168" s="1"/>
      <c r="I168" s="1"/>
      <c r="J168" s="1"/>
    </row>
    <row r="169" spans="3:10" ht="15.75" customHeight="1">
      <c r="C169" s="1" t="s">
        <v>65</v>
      </c>
      <c r="D169" s="1"/>
      <c r="E169" s="1"/>
      <c r="F169" s="1"/>
      <c r="G169" s="1" t="s">
        <v>65</v>
      </c>
      <c r="H169" s="1"/>
      <c r="I169" s="1"/>
      <c r="J169" s="1"/>
    </row>
    <row r="170" spans="3:10" ht="15.75" customHeight="1">
      <c r="C170" s="1" t="s">
        <v>66</v>
      </c>
      <c r="D170" s="1"/>
      <c r="E170" s="1"/>
      <c r="F170" s="1"/>
      <c r="G170" s="1" t="s">
        <v>66</v>
      </c>
      <c r="H170" s="1"/>
      <c r="I170" s="1"/>
      <c r="J170" s="1"/>
    </row>
    <row r="171" spans="3:10" ht="15.75" customHeight="1">
      <c r="C171" s="1" t="s">
        <v>980</v>
      </c>
      <c r="D171" s="1"/>
      <c r="E171" s="1"/>
      <c r="F171" s="1"/>
      <c r="G171" s="1" t="s">
        <v>67</v>
      </c>
      <c r="H171" s="1"/>
      <c r="I171" s="1"/>
      <c r="J171" s="1"/>
    </row>
    <row r="172" spans="3:10" ht="15.75" customHeight="1">
      <c r="C172" s="1" t="s">
        <v>68</v>
      </c>
      <c r="D172" s="1"/>
      <c r="E172" s="1"/>
      <c r="F172" s="1"/>
      <c r="G172" s="1" t="s">
        <v>68</v>
      </c>
      <c r="H172" s="1"/>
      <c r="I172" s="1"/>
      <c r="J172" s="1"/>
    </row>
  </sheetData>
  <mergeCells count="75">
    <mergeCell ref="C121:J121"/>
    <mergeCell ref="C122:J122"/>
    <mergeCell ref="C123:J130"/>
    <mergeCell ref="C132:J132"/>
    <mergeCell ref="C133:J133"/>
    <mergeCell ref="C134:J142"/>
    <mergeCell ref="C144:J144"/>
    <mergeCell ref="C145:J145"/>
    <mergeCell ref="C146:J146"/>
    <mergeCell ref="C148:J148"/>
    <mergeCell ref="C149:J149"/>
    <mergeCell ref="D150:J150"/>
    <mergeCell ref="D151:J151"/>
    <mergeCell ref="D152:J152"/>
    <mergeCell ref="E161:J161"/>
    <mergeCell ref="E162:J162"/>
    <mergeCell ref="E163:J163"/>
    <mergeCell ref="C165:E165"/>
    <mergeCell ref="G165:J165"/>
    <mergeCell ref="D153:J153"/>
    <mergeCell ref="D154:J154"/>
    <mergeCell ref="D155:J155"/>
    <mergeCell ref="D156:J156"/>
    <mergeCell ref="C158:J158"/>
    <mergeCell ref="C159:J159"/>
    <mergeCell ref="E160:J160"/>
    <mergeCell ref="C2:J2"/>
    <mergeCell ref="C3:J3"/>
    <mergeCell ref="D4:J4"/>
    <mergeCell ref="C5:J5"/>
    <mergeCell ref="D6:J6"/>
    <mergeCell ref="C7:J7"/>
    <mergeCell ref="D8:J8"/>
    <mergeCell ref="C9:J9"/>
    <mergeCell ref="D10:J10"/>
    <mergeCell ref="C11:J11"/>
    <mergeCell ref="D12:J12"/>
    <mergeCell ref="C13:J13"/>
    <mergeCell ref="D14:J14"/>
    <mergeCell ref="C16:J16"/>
    <mergeCell ref="C17:J18"/>
    <mergeCell ref="C20:J20"/>
    <mergeCell ref="C21:J21"/>
    <mergeCell ref="D23:J23"/>
    <mergeCell ref="D24:J24"/>
    <mergeCell ref="C26:J26"/>
    <mergeCell ref="C27:J27"/>
    <mergeCell ref="C29:J29"/>
    <mergeCell ref="C30:J30"/>
    <mergeCell ref="C32:J32"/>
    <mergeCell ref="C33:J33"/>
    <mergeCell ref="C35:E35"/>
    <mergeCell ref="G35:J35"/>
    <mergeCell ref="C36:E36"/>
    <mergeCell ref="G36:J36"/>
    <mergeCell ref="C38:J38"/>
    <mergeCell ref="C39:J39"/>
    <mergeCell ref="C40:J50"/>
    <mergeCell ref="C52:J52"/>
    <mergeCell ref="C53:J53"/>
    <mergeCell ref="C54:J63"/>
    <mergeCell ref="C65:J65"/>
    <mergeCell ref="C66:J66"/>
    <mergeCell ref="C67:J73"/>
    <mergeCell ref="C75:J75"/>
    <mergeCell ref="C76:J76"/>
    <mergeCell ref="C99:J107"/>
    <mergeCell ref="C109:J109"/>
    <mergeCell ref="C110:J110"/>
    <mergeCell ref="C111:J119"/>
    <mergeCell ref="C77:J85"/>
    <mergeCell ref="C87:J87"/>
    <mergeCell ref="C88:J95"/>
    <mergeCell ref="C97:J97"/>
    <mergeCell ref="C98:J98"/>
  </mergeCells>
  <pageMargins left="0.1" right="0.25" top="0.75" bottom="0.75" header="0" footer="0"/>
  <pageSetup paperSize="9" orientation="portrait"/>
  <extLst>
    <ext xmlns:x14="http://schemas.microsoft.com/office/spreadsheetml/2009/9/main" uri="{CCE6A557-97BC-4b89-ADB6-D9C93CAAB3DF}">
      <x14:dataValidations xmlns:xm="http://schemas.microsoft.com/office/excel/2006/main" count="6">
        <x14:dataValidation type="list" allowBlank="1" showErrorMessage="1" xr:uid="{00000000-0002-0000-0100-000000000000}">
          <x14:formula1>
            <xm:f>Convenciones!$A$19:$A$25</xm:f>
          </x14:formula1>
          <xm:sqref>C150:C156</xm:sqref>
        </x14:dataValidation>
        <x14:dataValidation type="list" allowBlank="1" showErrorMessage="1" xr:uid="{00000000-0002-0000-0100-000001000000}">
          <x14:formula1>
            <xm:f>Datos!$B$2:$B$4</xm:f>
          </x14:formula1>
          <xm:sqref>C21</xm:sqref>
        </x14:dataValidation>
        <x14:dataValidation type="list" allowBlank="1" showErrorMessage="1" xr:uid="{00000000-0002-0000-0100-000002000000}">
          <x14:formula1>
            <xm:f>Convenciones!$A$2:$A$4</xm:f>
          </x14:formula1>
          <xm:sqref>C24</xm:sqref>
        </x14:dataValidation>
        <x14:dataValidation type="list" allowBlank="1" showErrorMessage="1" xr:uid="{00000000-0002-0000-0100-000003000000}">
          <x14:formula1>
            <xm:f>Convenciones!$A$13:$A$16</xm:f>
          </x14:formula1>
          <xm:sqref>C30</xm:sqref>
        </x14:dataValidation>
        <x14:dataValidation type="list" allowBlank="1" showErrorMessage="1" xr:uid="{00000000-0002-0000-0100-000005000000}">
          <x14:formula1>
            <xm:f>Convenciones!$A$8:$A$10</xm:f>
          </x14:formula1>
          <xm:sqref>C27</xm:sqref>
        </x14:dataValidation>
        <x14:dataValidation type="list" allowBlank="1" showErrorMessage="1" xr:uid="{1D99204E-7C85-4F5C-9F35-30E10044335F}">
          <x14:formula1>
            <xm:f>Datos!$A$2:$A$6</xm:f>
          </x14:formula1>
          <xm:sqref>D14:J14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59"/>
  <sheetViews>
    <sheetView workbookViewId="0">
      <pane ySplit="4" topLeftCell="A149" activePane="bottomLeft" state="frozen"/>
      <selection activeCell="B21" sqref="B21"/>
      <selection pane="bottomLeft" activeCell="G7" sqref="G7"/>
    </sheetView>
  </sheetViews>
  <sheetFormatPr baseColWidth="10" defaultColWidth="14.44140625" defaultRowHeight="15" customHeight="1"/>
  <cols>
    <col min="1" max="1" width="13.44140625" customWidth="1"/>
    <col min="2" max="2" width="41.44140625" customWidth="1"/>
    <col min="3" max="3" width="15.6640625" customWidth="1"/>
    <col min="4" max="4" width="32.6640625" customWidth="1"/>
    <col min="5" max="5" width="14.44140625" customWidth="1"/>
    <col min="6" max="6" width="14" customWidth="1"/>
    <col min="7" max="7" width="30.44140625" customWidth="1"/>
    <col min="8" max="8" width="10.6640625" customWidth="1"/>
  </cols>
  <sheetData>
    <row r="1" spans="1:8" ht="14.4">
      <c r="A1" s="295" t="s">
        <v>69</v>
      </c>
      <c r="B1" s="296"/>
      <c r="C1" s="296"/>
      <c r="D1" s="296"/>
      <c r="E1" s="296"/>
      <c r="F1" s="296"/>
      <c r="G1" s="297"/>
      <c r="H1" s="1"/>
    </row>
    <row r="2" spans="1:8" ht="14.4">
      <c r="A2" s="298"/>
      <c r="B2" s="248"/>
      <c r="C2" s="248"/>
      <c r="D2" s="248"/>
      <c r="E2" s="248"/>
      <c r="F2" s="248"/>
      <c r="G2" s="299"/>
      <c r="H2" s="7"/>
    </row>
    <row r="3" spans="1:8" ht="29.25" customHeight="1">
      <c r="A3" s="300" t="s">
        <v>70</v>
      </c>
      <c r="B3" s="11" t="s">
        <v>71</v>
      </c>
      <c r="C3" s="302" t="s">
        <v>72</v>
      </c>
      <c r="D3" s="11" t="s">
        <v>73</v>
      </c>
      <c r="E3" s="11" t="s">
        <v>74</v>
      </c>
      <c r="F3" s="11" t="s">
        <v>75</v>
      </c>
      <c r="G3" s="13" t="s">
        <v>76</v>
      </c>
      <c r="H3" s="7"/>
    </row>
    <row r="4" spans="1:8" ht="75.45" customHeight="1">
      <c r="A4" s="301"/>
      <c r="B4" s="14" t="s">
        <v>77</v>
      </c>
      <c r="C4" s="303"/>
      <c r="D4" s="14" t="s">
        <v>78</v>
      </c>
      <c r="E4" s="14" t="s">
        <v>79</v>
      </c>
      <c r="F4" s="14" t="s">
        <v>80</v>
      </c>
      <c r="G4" s="15" t="s">
        <v>81</v>
      </c>
      <c r="H4" s="7"/>
    </row>
    <row r="5" spans="1:8" ht="30.6">
      <c r="A5" s="304" t="s">
        <v>82</v>
      </c>
      <c r="B5" s="307" t="s">
        <v>77</v>
      </c>
      <c r="C5" s="196" t="s">
        <v>83</v>
      </c>
      <c r="D5" s="202" t="s">
        <v>78</v>
      </c>
      <c r="E5" s="198" t="s">
        <v>84</v>
      </c>
      <c r="F5" s="198" t="s">
        <v>85</v>
      </c>
      <c r="G5" s="199" t="s">
        <v>86</v>
      </c>
      <c r="H5" s="279" t="s">
        <v>87</v>
      </c>
    </row>
    <row r="6" spans="1:8" ht="19.2">
      <c r="A6" s="305"/>
      <c r="B6" s="308"/>
      <c r="C6" s="196" t="s">
        <v>88</v>
      </c>
      <c r="D6" s="197"/>
      <c r="E6" s="198" t="s">
        <v>89</v>
      </c>
      <c r="F6" s="200" t="s">
        <v>90</v>
      </c>
      <c r="G6" s="199" t="s">
        <v>91</v>
      </c>
      <c r="H6" s="245"/>
    </row>
    <row r="7" spans="1:8" ht="19.2">
      <c r="A7" s="306"/>
      <c r="B7" s="309"/>
      <c r="C7" s="196" t="s">
        <v>92</v>
      </c>
      <c r="D7" s="197"/>
      <c r="E7" s="200" t="s">
        <v>84</v>
      </c>
      <c r="F7" s="200" t="s">
        <v>93</v>
      </c>
      <c r="G7" s="199" t="s">
        <v>94</v>
      </c>
      <c r="H7" s="245"/>
    </row>
    <row r="8" spans="1:8" ht="14.4">
      <c r="A8" s="287" t="s">
        <v>82</v>
      </c>
      <c r="B8" s="280"/>
      <c r="C8" s="16" t="s">
        <v>95</v>
      </c>
      <c r="D8" s="180"/>
      <c r="E8" s="181"/>
      <c r="F8" s="181"/>
      <c r="G8" s="182"/>
      <c r="H8" s="1"/>
    </row>
    <row r="9" spans="1:8" ht="14.4">
      <c r="A9" s="288"/>
      <c r="B9" s="281"/>
      <c r="C9" s="16" t="s">
        <v>96</v>
      </c>
      <c r="D9" s="180"/>
      <c r="E9" s="181"/>
      <c r="F9" s="181"/>
      <c r="G9" s="182"/>
      <c r="H9" s="1"/>
    </row>
    <row r="10" spans="1:8" ht="14.4">
      <c r="A10" s="288"/>
      <c r="B10" s="281"/>
      <c r="C10" s="16" t="s">
        <v>97</v>
      </c>
      <c r="D10" s="180"/>
      <c r="E10" s="181"/>
      <c r="F10" s="181"/>
      <c r="G10" s="182"/>
      <c r="H10" s="1"/>
    </row>
    <row r="11" spans="1:8" ht="14.4">
      <c r="A11" s="288"/>
      <c r="B11" s="281"/>
      <c r="C11" s="16" t="s">
        <v>98</v>
      </c>
      <c r="D11" s="183"/>
      <c r="E11" s="184"/>
      <c r="F11" s="181"/>
      <c r="G11" s="182"/>
      <c r="H11" s="18"/>
    </row>
    <row r="12" spans="1:8" ht="14.4">
      <c r="A12" s="288"/>
      <c r="B12" s="281"/>
      <c r="C12" s="16" t="s">
        <v>99</v>
      </c>
      <c r="D12" s="183"/>
      <c r="E12" s="181"/>
      <c r="F12" s="181"/>
      <c r="G12" s="182"/>
      <c r="H12" s="1"/>
    </row>
    <row r="13" spans="1:8" ht="14.4">
      <c r="A13" s="288"/>
      <c r="B13" s="281"/>
      <c r="C13" s="16" t="s">
        <v>100</v>
      </c>
      <c r="D13" s="185"/>
      <c r="E13" s="181"/>
      <c r="F13" s="181"/>
      <c r="G13" s="182"/>
      <c r="H13" s="1"/>
    </row>
    <row r="14" spans="1:8" ht="14.4">
      <c r="A14" s="288"/>
      <c r="B14" s="281"/>
      <c r="C14" s="16" t="s">
        <v>101</v>
      </c>
      <c r="D14" s="185"/>
      <c r="E14" s="181"/>
      <c r="F14" s="181"/>
      <c r="G14" s="186"/>
      <c r="H14" s="1"/>
    </row>
    <row r="15" spans="1:8" ht="14.4">
      <c r="A15" s="288"/>
      <c r="B15" s="281"/>
      <c r="C15" s="16" t="s">
        <v>102</v>
      </c>
      <c r="D15" s="185"/>
      <c r="E15" s="181"/>
      <c r="F15" s="181"/>
      <c r="G15" s="186"/>
      <c r="H15" s="1"/>
    </row>
    <row r="16" spans="1:8" ht="14.4">
      <c r="A16" s="288"/>
      <c r="B16" s="281"/>
      <c r="C16" s="16" t="s">
        <v>103</v>
      </c>
      <c r="D16" s="185"/>
      <c r="E16" s="181"/>
      <c r="F16" s="181"/>
      <c r="G16" s="186"/>
      <c r="H16" s="1"/>
    </row>
    <row r="17" spans="1:8" ht="14.4">
      <c r="A17" s="288"/>
      <c r="B17" s="281"/>
      <c r="C17" s="16" t="s">
        <v>104</v>
      </c>
      <c r="D17" s="185"/>
      <c r="E17" s="181"/>
      <c r="F17" s="181"/>
      <c r="G17" s="186"/>
      <c r="H17" s="1"/>
    </row>
    <row r="18" spans="1:8" ht="14.4">
      <c r="A18" s="288"/>
      <c r="B18" s="281"/>
      <c r="C18" s="16" t="s">
        <v>105</v>
      </c>
      <c r="D18" s="185"/>
      <c r="E18" s="181"/>
      <c r="F18" s="181"/>
      <c r="G18" s="186"/>
      <c r="H18" s="1"/>
    </row>
    <row r="19" spans="1:8" ht="14.4">
      <c r="A19" s="288"/>
      <c r="B19" s="281"/>
      <c r="C19" s="16" t="s">
        <v>106</v>
      </c>
      <c r="D19" s="185"/>
      <c r="E19" s="181"/>
      <c r="F19" s="181"/>
      <c r="G19" s="186"/>
      <c r="H19" s="1"/>
    </row>
    <row r="20" spans="1:8" ht="14.4">
      <c r="A20" s="288"/>
      <c r="B20" s="281"/>
      <c r="C20" s="16" t="s">
        <v>107</v>
      </c>
      <c r="D20" s="185"/>
      <c r="E20" s="181"/>
      <c r="F20" s="181"/>
      <c r="G20" s="186"/>
      <c r="H20" s="1"/>
    </row>
    <row r="21" spans="1:8" ht="14.4">
      <c r="A21" s="288"/>
      <c r="B21" s="281"/>
      <c r="C21" s="16" t="s">
        <v>108</v>
      </c>
      <c r="D21" s="185"/>
      <c r="E21" s="181"/>
      <c r="F21" s="181"/>
      <c r="G21" s="186"/>
      <c r="H21" s="1"/>
    </row>
    <row r="22" spans="1:8" ht="14.4">
      <c r="A22" s="288"/>
      <c r="B22" s="281"/>
      <c r="C22" s="16" t="s">
        <v>109</v>
      </c>
      <c r="D22" s="185"/>
      <c r="E22" s="181"/>
      <c r="F22" s="181"/>
      <c r="G22" s="186"/>
      <c r="H22" s="1"/>
    </row>
    <row r="23" spans="1:8" ht="14.4">
      <c r="A23" s="288"/>
      <c r="B23" s="281"/>
      <c r="C23" s="16" t="s">
        <v>110</v>
      </c>
      <c r="D23" s="185"/>
      <c r="E23" s="181"/>
      <c r="F23" s="181"/>
      <c r="G23" s="186"/>
      <c r="H23" s="1"/>
    </row>
    <row r="24" spans="1:8" ht="14.4">
      <c r="A24" s="288"/>
      <c r="B24" s="281"/>
      <c r="C24" s="16" t="s">
        <v>111</v>
      </c>
      <c r="D24" s="185"/>
      <c r="E24" s="181"/>
      <c r="F24" s="181"/>
      <c r="G24" s="186"/>
      <c r="H24" s="1"/>
    </row>
    <row r="25" spans="1:8" ht="14.4">
      <c r="A25" s="288"/>
      <c r="B25" s="281"/>
      <c r="C25" s="16" t="s">
        <v>112</v>
      </c>
      <c r="D25" s="185"/>
      <c r="E25" s="181"/>
      <c r="F25" s="181"/>
      <c r="G25" s="186"/>
      <c r="H25" s="1"/>
    </row>
    <row r="26" spans="1:8" ht="14.4">
      <c r="A26" s="288"/>
      <c r="B26" s="281"/>
      <c r="C26" s="16" t="s">
        <v>113</v>
      </c>
      <c r="D26" s="185"/>
      <c r="E26" s="181"/>
      <c r="F26" s="181"/>
      <c r="G26" s="186"/>
      <c r="H26" s="1"/>
    </row>
    <row r="27" spans="1:8" ht="14.4">
      <c r="A27" s="288"/>
      <c r="B27" s="281"/>
      <c r="C27" s="16" t="s">
        <v>114</v>
      </c>
      <c r="D27" s="185"/>
      <c r="E27" s="181"/>
      <c r="F27" s="181"/>
      <c r="G27" s="186"/>
      <c r="H27" s="1"/>
    </row>
    <row r="28" spans="1:8" ht="14.4">
      <c r="A28" s="288"/>
      <c r="B28" s="281"/>
      <c r="C28" s="16" t="s">
        <v>115</v>
      </c>
      <c r="D28" s="185"/>
      <c r="E28" s="181"/>
      <c r="F28" s="181"/>
      <c r="G28" s="186"/>
      <c r="H28" s="1"/>
    </row>
    <row r="29" spans="1:8" ht="14.4">
      <c r="A29" s="288"/>
      <c r="B29" s="281"/>
      <c r="C29" s="16" t="s">
        <v>116</v>
      </c>
      <c r="D29" s="185"/>
      <c r="E29" s="181"/>
      <c r="F29" s="181"/>
      <c r="G29" s="186"/>
      <c r="H29" s="1"/>
    </row>
    <row r="30" spans="1:8" ht="14.4">
      <c r="A30" s="288"/>
      <c r="B30" s="281"/>
      <c r="C30" s="16" t="s">
        <v>117</v>
      </c>
      <c r="D30" s="185"/>
      <c r="E30" s="181"/>
      <c r="F30" s="181"/>
      <c r="G30" s="186"/>
      <c r="H30" s="1"/>
    </row>
    <row r="31" spans="1:8" ht="14.4">
      <c r="A31" s="288"/>
      <c r="B31" s="281"/>
      <c r="C31" s="16" t="s">
        <v>118</v>
      </c>
      <c r="D31" s="185"/>
      <c r="E31" s="181"/>
      <c r="F31" s="181"/>
      <c r="G31" s="186"/>
      <c r="H31" s="1"/>
    </row>
    <row r="32" spans="1:8" ht="14.4">
      <c r="A32" s="288"/>
      <c r="B32" s="281"/>
      <c r="C32" s="16" t="s">
        <v>119</v>
      </c>
      <c r="D32" s="185"/>
      <c r="E32" s="181"/>
      <c r="F32" s="181"/>
      <c r="G32" s="186"/>
      <c r="H32" s="1"/>
    </row>
    <row r="33" spans="1:8" ht="14.4">
      <c r="A33" s="288"/>
      <c r="B33" s="281"/>
      <c r="C33" s="16" t="s">
        <v>120</v>
      </c>
      <c r="D33" s="185"/>
      <c r="E33" s="181"/>
      <c r="F33" s="181"/>
      <c r="G33" s="186"/>
      <c r="H33" s="1"/>
    </row>
    <row r="34" spans="1:8" ht="14.4">
      <c r="A34" s="288"/>
      <c r="B34" s="281"/>
      <c r="C34" s="16" t="s">
        <v>121</v>
      </c>
      <c r="D34" s="185"/>
      <c r="E34" s="181"/>
      <c r="F34" s="181"/>
      <c r="G34" s="186"/>
      <c r="H34" s="1"/>
    </row>
    <row r="35" spans="1:8" ht="14.4">
      <c r="A35" s="288"/>
      <c r="B35" s="281"/>
      <c r="C35" s="16" t="s">
        <v>122</v>
      </c>
      <c r="D35" s="185"/>
      <c r="E35" s="181"/>
      <c r="F35" s="181"/>
      <c r="G35" s="186"/>
      <c r="H35" s="1"/>
    </row>
    <row r="36" spans="1:8" ht="14.4">
      <c r="A36" s="288"/>
      <c r="B36" s="281"/>
      <c r="C36" s="16" t="s">
        <v>123</v>
      </c>
      <c r="D36" s="185"/>
      <c r="E36" s="181"/>
      <c r="F36" s="181"/>
      <c r="G36" s="186"/>
      <c r="H36" s="1"/>
    </row>
    <row r="37" spans="1:8" ht="14.4">
      <c r="A37" s="289"/>
      <c r="B37" s="282"/>
      <c r="C37" s="19" t="s">
        <v>124</v>
      </c>
      <c r="D37" s="187"/>
      <c r="E37" s="188"/>
      <c r="F37" s="188"/>
      <c r="G37" s="189"/>
      <c r="H37" s="1"/>
    </row>
    <row r="38" spans="1:8" ht="14.4">
      <c r="A38" s="290" t="s">
        <v>125</v>
      </c>
      <c r="B38" s="291"/>
      <c r="C38" s="20" t="s">
        <v>126</v>
      </c>
      <c r="D38" s="190"/>
      <c r="E38" s="191"/>
      <c r="F38" s="192"/>
      <c r="G38" s="182"/>
      <c r="H38" s="1"/>
    </row>
    <row r="39" spans="1:8" ht="14.4">
      <c r="A39" s="288"/>
      <c r="B39" s="281"/>
      <c r="C39" s="16" t="s">
        <v>127</v>
      </c>
      <c r="D39" s="183"/>
      <c r="E39" s="184"/>
      <c r="F39" s="181"/>
      <c r="G39" s="182"/>
      <c r="H39" s="1"/>
    </row>
    <row r="40" spans="1:8" ht="14.4">
      <c r="A40" s="288"/>
      <c r="B40" s="281"/>
      <c r="C40" s="16" t="s">
        <v>128</v>
      </c>
      <c r="D40" s="183"/>
      <c r="E40" s="181"/>
      <c r="F40" s="181"/>
      <c r="G40" s="182"/>
      <c r="H40" s="1"/>
    </row>
    <row r="41" spans="1:8" ht="14.4">
      <c r="A41" s="288"/>
      <c r="B41" s="281"/>
      <c r="C41" s="16" t="s">
        <v>129</v>
      </c>
      <c r="D41" s="183"/>
      <c r="E41" s="181"/>
      <c r="F41" s="181"/>
      <c r="G41" s="182"/>
      <c r="H41" s="1"/>
    </row>
    <row r="42" spans="1:8" ht="14.4">
      <c r="A42" s="288"/>
      <c r="B42" s="281"/>
      <c r="C42" s="16" t="s">
        <v>130</v>
      </c>
      <c r="D42" s="183"/>
      <c r="E42" s="181"/>
      <c r="F42" s="181"/>
      <c r="G42" s="186"/>
      <c r="H42" s="1"/>
    </row>
    <row r="43" spans="1:8" ht="14.4">
      <c r="A43" s="288"/>
      <c r="B43" s="281"/>
      <c r="C43" s="16" t="s">
        <v>131</v>
      </c>
      <c r="D43" s="183"/>
      <c r="E43" s="181"/>
      <c r="F43" s="181"/>
      <c r="G43" s="186"/>
      <c r="H43" s="1"/>
    </row>
    <row r="44" spans="1:8" ht="14.4">
      <c r="A44" s="288"/>
      <c r="B44" s="281"/>
      <c r="C44" s="16" t="s">
        <v>132</v>
      </c>
      <c r="D44" s="183"/>
      <c r="E44" s="181"/>
      <c r="F44" s="181"/>
      <c r="G44" s="186"/>
      <c r="H44" s="1"/>
    </row>
    <row r="45" spans="1:8" ht="14.4">
      <c r="A45" s="288"/>
      <c r="B45" s="281"/>
      <c r="C45" s="16" t="s">
        <v>133</v>
      </c>
      <c r="D45" s="183"/>
      <c r="E45" s="181"/>
      <c r="F45" s="181"/>
      <c r="G45" s="186"/>
      <c r="H45" s="1"/>
    </row>
    <row r="46" spans="1:8" ht="14.4">
      <c r="A46" s="288"/>
      <c r="B46" s="281"/>
      <c r="C46" s="16" t="s">
        <v>134</v>
      </c>
      <c r="D46" s="183"/>
      <c r="E46" s="181"/>
      <c r="F46" s="181"/>
      <c r="G46" s="186"/>
      <c r="H46" s="1"/>
    </row>
    <row r="47" spans="1:8" ht="14.4">
      <c r="A47" s="288"/>
      <c r="B47" s="281"/>
      <c r="C47" s="16" t="s">
        <v>135</v>
      </c>
      <c r="D47" s="183"/>
      <c r="E47" s="181"/>
      <c r="F47" s="181"/>
      <c r="G47" s="186"/>
      <c r="H47" s="1"/>
    </row>
    <row r="48" spans="1:8" ht="14.4">
      <c r="A48" s="288"/>
      <c r="B48" s="281"/>
      <c r="C48" s="16" t="s">
        <v>136</v>
      </c>
      <c r="D48" s="183"/>
      <c r="E48" s="181"/>
      <c r="F48" s="181"/>
      <c r="G48" s="186"/>
      <c r="H48" s="1"/>
    </row>
    <row r="49" spans="1:8" ht="14.4">
      <c r="A49" s="288"/>
      <c r="B49" s="281"/>
      <c r="C49" s="16" t="s">
        <v>137</v>
      </c>
      <c r="D49" s="183"/>
      <c r="E49" s="181"/>
      <c r="F49" s="181"/>
      <c r="G49" s="186"/>
      <c r="H49" s="1"/>
    </row>
    <row r="50" spans="1:8" ht="14.4">
      <c r="A50" s="288"/>
      <c r="B50" s="281"/>
      <c r="C50" s="16" t="s">
        <v>138</v>
      </c>
      <c r="D50" s="183"/>
      <c r="E50" s="181"/>
      <c r="F50" s="181"/>
      <c r="G50" s="186"/>
      <c r="H50" s="1"/>
    </row>
    <row r="51" spans="1:8" ht="14.4">
      <c r="A51" s="288"/>
      <c r="B51" s="281"/>
      <c r="C51" s="16" t="s">
        <v>139</v>
      </c>
      <c r="D51" s="183"/>
      <c r="E51" s="181"/>
      <c r="F51" s="181"/>
      <c r="G51" s="186"/>
      <c r="H51" s="1"/>
    </row>
    <row r="52" spans="1:8" ht="14.4">
      <c r="A52" s="288"/>
      <c r="B52" s="281"/>
      <c r="C52" s="16" t="s">
        <v>140</v>
      </c>
      <c r="D52" s="183"/>
      <c r="E52" s="181"/>
      <c r="F52" s="181"/>
      <c r="G52" s="186"/>
      <c r="H52" s="1"/>
    </row>
    <row r="53" spans="1:8" ht="14.4">
      <c r="A53" s="288"/>
      <c r="B53" s="281"/>
      <c r="C53" s="16" t="s">
        <v>141</v>
      </c>
      <c r="D53" s="183"/>
      <c r="E53" s="181"/>
      <c r="F53" s="181"/>
      <c r="G53" s="186"/>
      <c r="H53" s="1"/>
    </row>
    <row r="54" spans="1:8" ht="14.4">
      <c r="A54" s="288"/>
      <c r="B54" s="281"/>
      <c r="C54" s="16" t="s">
        <v>142</v>
      </c>
      <c r="D54" s="183"/>
      <c r="E54" s="181"/>
      <c r="F54" s="181"/>
      <c r="G54" s="186"/>
      <c r="H54" s="1"/>
    </row>
    <row r="55" spans="1:8" ht="14.4">
      <c r="A55" s="288"/>
      <c r="B55" s="281"/>
      <c r="C55" s="16" t="s">
        <v>143</v>
      </c>
      <c r="D55" s="183"/>
      <c r="E55" s="181"/>
      <c r="F55" s="181"/>
      <c r="G55" s="186"/>
      <c r="H55" s="1"/>
    </row>
    <row r="56" spans="1:8" ht="14.4">
      <c r="A56" s="288"/>
      <c r="B56" s="281"/>
      <c r="C56" s="16" t="s">
        <v>144</v>
      </c>
      <c r="D56" s="183"/>
      <c r="E56" s="181"/>
      <c r="F56" s="181"/>
      <c r="G56" s="186"/>
      <c r="H56" s="1"/>
    </row>
    <row r="57" spans="1:8" ht="14.4">
      <c r="A57" s="288"/>
      <c r="B57" s="281"/>
      <c r="C57" s="16" t="s">
        <v>145</v>
      </c>
      <c r="D57" s="183"/>
      <c r="E57" s="181"/>
      <c r="F57" s="181"/>
      <c r="G57" s="186"/>
      <c r="H57" s="1"/>
    </row>
    <row r="58" spans="1:8" ht="14.4">
      <c r="A58" s="288"/>
      <c r="B58" s="281"/>
      <c r="C58" s="16" t="s">
        <v>146</v>
      </c>
      <c r="D58" s="183"/>
      <c r="E58" s="181"/>
      <c r="F58" s="181"/>
      <c r="G58" s="186"/>
      <c r="H58" s="1"/>
    </row>
    <row r="59" spans="1:8" ht="14.4">
      <c r="A59" s="288"/>
      <c r="B59" s="281"/>
      <c r="C59" s="16" t="s">
        <v>147</v>
      </c>
      <c r="D59" s="183"/>
      <c r="E59" s="181"/>
      <c r="F59" s="181"/>
      <c r="G59" s="186"/>
      <c r="H59" s="1"/>
    </row>
    <row r="60" spans="1:8" ht="14.4">
      <c r="A60" s="288"/>
      <c r="B60" s="281"/>
      <c r="C60" s="16" t="s">
        <v>148</v>
      </c>
      <c r="D60" s="183"/>
      <c r="E60" s="181"/>
      <c r="F60" s="181"/>
      <c r="G60" s="186"/>
      <c r="H60" s="1"/>
    </row>
    <row r="61" spans="1:8" ht="14.4">
      <c r="A61" s="288"/>
      <c r="B61" s="281"/>
      <c r="C61" s="16" t="s">
        <v>149</v>
      </c>
      <c r="D61" s="183"/>
      <c r="E61" s="181"/>
      <c r="F61" s="181"/>
      <c r="G61" s="186"/>
      <c r="H61" s="1"/>
    </row>
    <row r="62" spans="1:8" ht="14.4">
      <c r="A62" s="288"/>
      <c r="B62" s="281"/>
      <c r="C62" s="16" t="s">
        <v>150</v>
      </c>
      <c r="D62" s="183"/>
      <c r="E62" s="181"/>
      <c r="F62" s="181"/>
      <c r="G62" s="186"/>
      <c r="H62" s="1"/>
    </row>
    <row r="63" spans="1:8" ht="14.4">
      <c r="A63" s="288"/>
      <c r="B63" s="281"/>
      <c r="C63" s="16" t="s">
        <v>151</v>
      </c>
      <c r="D63" s="183"/>
      <c r="E63" s="181"/>
      <c r="F63" s="181"/>
      <c r="G63" s="186"/>
      <c r="H63" s="1"/>
    </row>
    <row r="64" spans="1:8" ht="14.4">
      <c r="A64" s="288"/>
      <c r="B64" s="281"/>
      <c r="C64" s="16" t="s">
        <v>152</v>
      </c>
      <c r="D64" s="185"/>
      <c r="E64" s="181"/>
      <c r="F64" s="181"/>
      <c r="G64" s="186"/>
      <c r="H64" s="1"/>
    </row>
    <row r="65" spans="1:8" ht="14.4">
      <c r="A65" s="288"/>
      <c r="B65" s="281"/>
      <c r="C65" s="16" t="s">
        <v>153</v>
      </c>
      <c r="D65" s="185"/>
      <c r="E65" s="181"/>
      <c r="F65" s="181"/>
      <c r="G65" s="186"/>
      <c r="H65" s="1"/>
    </row>
    <row r="66" spans="1:8" ht="14.4">
      <c r="A66" s="288"/>
      <c r="B66" s="281"/>
      <c r="C66" s="16" t="s">
        <v>154</v>
      </c>
      <c r="D66" s="185"/>
      <c r="E66" s="181"/>
      <c r="F66" s="181"/>
      <c r="G66" s="186"/>
      <c r="H66" s="1"/>
    </row>
    <row r="67" spans="1:8" ht="14.4">
      <c r="A67" s="289"/>
      <c r="B67" s="282"/>
      <c r="C67" s="19" t="s">
        <v>155</v>
      </c>
      <c r="D67" s="187"/>
      <c r="E67" s="188"/>
      <c r="F67" s="188"/>
      <c r="G67" s="189"/>
      <c r="H67" s="1"/>
    </row>
    <row r="68" spans="1:8" ht="14.4">
      <c r="A68" s="290" t="s">
        <v>156</v>
      </c>
      <c r="B68" s="291"/>
      <c r="C68" s="20" t="s">
        <v>157</v>
      </c>
      <c r="D68" s="190"/>
      <c r="E68" s="191"/>
      <c r="F68" s="191"/>
      <c r="G68" s="182"/>
      <c r="H68" s="1"/>
    </row>
    <row r="69" spans="1:8" ht="14.4">
      <c r="A69" s="288"/>
      <c r="B69" s="281"/>
      <c r="C69" s="16" t="s">
        <v>158</v>
      </c>
      <c r="D69" s="183"/>
      <c r="E69" s="181"/>
      <c r="F69" s="181"/>
      <c r="G69" s="182"/>
      <c r="H69" s="1"/>
    </row>
    <row r="70" spans="1:8" ht="14.4">
      <c r="A70" s="288"/>
      <c r="B70" s="281"/>
      <c r="C70" s="16" t="s">
        <v>159</v>
      </c>
      <c r="D70" s="183"/>
      <c r="E70" s="181"/>
      <c r="F70" s="181"/>
      <c r="G70" s="182"/>
      <c r="H70" s="1"/>
    </row>
    <row r="71" spans="1:8" ht="14.4">
      <c r="A71" s="288"/>
      <c r="B71" s="281"/>
      <c r="C71" s="16" t="s">
        <v>160</v>
      </c>
      <c r="D71" s="185"/>
      <c r="E71" s="181"/>
      <c r="F71" s="181"/>
      <c r="G71" s="186"/>
      <c r="H71" s="1"/>
    </row>
    <row r="72" spans="1:8" ht="14.4">
      <c r="A72" s="288"/>
      <c r="B72" s="281"/>
      <c r="C72" s="16" t="s">
        <v>161</v>
      </c>
      <c r="D72" s="185"/>
      <c r="E72" s="181"/>
      <c r="F72" s="181"/>
      <c r="G72" s="186"/>
      <c r="H72" s="1"/>
    </row>
    <row r="73" spans="1:8" ht="14.4">
      <c r="A73" s="288"/>
      <c r="B73" s="281"/>
      <c r="C73" s="16" t="s">
        <v>162</v>
      </c>
      <c r="D73" s="185"/>
      <c r="E73" s="181"/>
      <c r="F73" s="181"/>
      <c r="G73" s="186"/>
      <c r="H73" s="1"/>
    </row>
    <row r="74" spans="1:8" ht="14.4">
      <c r="A74" s="288"/>
      <c r="B74" s="281"/>
      <c r="C74" s="16" t="s">
        <v>163</v>
      </c>
      <c r="D74" s="185"/>
      <c r="E74" s="181"/>
      <c r="F74" s="181"/>
      <c r="G74" s="186"/>
      <c r="H74" s="1"/>
    </row>
    <row r="75" spans="1:8" ht="14.4">
      <c r="A75" s="288"/>
      <c r="B75" s="281"/>
      <c r="C75" s="16" t="s">
        <v>164</v>
      </c>
      <c r="D75" s="185"/>
      <c r="E75" s="181"/>
      <c r="F75" s="181"/>
      <c r="G75" s="186"/>
      <c r="H75" s="1"/>
    </row>
    <row r="76" spans="1:8" ht="14.4">
      <c r="A76" s="288"/>
      <c r="B76" s="281"/>
      <c r="C76" s="16" t="s">
        <v>165</v>
      </c>
      <c r="D76" s="185"/>
      <c r="E76" s="181"/>
      <c r="F76" s="181"/>
      <c r="G76" s="186"/>
      <c r="H76" s="1"/>
    </row>
    <row r="77" spans="1:8" ht="14.4">
      <c r="A77" s="288"/>
      <c r="B77" s="281"/>
      <c r="C77" s="16" t="s">
        <v>166</v>
      </c>
      <c r="D77" s="185"/>
      <c r="E77" s="181"/>
      <c r="F77" s="181"/>
      <c r="G77" s="186"/>
      <c r="H77" s="1"/>
    </row>
    <row r="78" spans="1:8" ht="14.4">
      <c r="A78" s="288"/>
      <c r="B78" s="281"/>
      <c r="C78" s="16" t="s">
        <v>167</v>
      </c>
      <c r="D78" s="185"/>
      <c r="E78" s="181"/>
      <c r="F78" s="181"/>
      <c r="G78" s="186"/>
      <c r="H78" s="1"/>
    </row>
    <row r="79" spans="1:8" ht="14.4">
      <c r="A79" s="288"/>
      <c r="B79" s="281"/>
      <c r="C79" s="16" t="s">
        <v>168</v>
      </c>
      <c r="D79" s="185"/>
      <c r="E79" s="181"/>
      <c r="F79" s="181"/>
      <c r="G79" s="186"/>
      <c r="H79" s="1"/>
    </row>
    <row r="80" spans="1:8" ht="14.4">
      <c r="A80" s="288"/>
      <c r="B80" s="281"/>
      <c r="C80" s="16" t="s">
        <v>169</v>
      </c>
      <c r="D80" s="185"/>
      <c r="E80" s="181"/>
      <c r="F80" s="181"/>
      <c r="G80" s="186"/>
      <c r="H80" s="1"/>
    </row>
    <row r="81" spans="1:8" ht="14.4">
      <c r="A81" s="288"/>
      <c r="B81" s="281"/>
      <c r="C81" s="16" t="s">
        <v>170</v>
      </c>
      <c r="D81" s="185"/>
      <c r="E81" s="181"/>
      <c r="F81" s="181"/>
      <c r="G81" s="186"/>
      <c r="H81" s="1"/>
    </row>
    <row r="82" spans="1:8" ht="14.4">
      <c r="A82" s="288"/>
      <c r="B82" s="281"/>
      <c r="C82" s="16" t="s">
        <v>171</v>
      </c>
      <c r="D82" s="185"/>
      <c r="E82" s="181"/>
      <c r="F82" s="181"/>
      <c r="G82" s="186"/>
      <c r="H82" s="1"/>
    </row>
    <row r="83" spans="1:8" ht="14.4">
      <c r="A83" s="288"/>
      <c r="B83" s="281"/>
      <c r="C83" s="16" t="s">
        <v>172</v>
      </c>
      <c r="D83" s="185"/>
      <c r="E83" s="181"/>
      <c r="F83" s="181"/>
      <c r="G83" s="186"/>
      <c r="H83" s="1"/>
    </row>
    <row r="84" spans="1:8" ht="14.4">
      <c r="A84" s="288"/>
      <c r="B84" s="281"/>
      <c r="C84" s="16" t="s">
        <v>173</v>
      </c>
      <c r="D84" s="185"/>
      <c r="E84" s="181"/>
      <c r="F84" s="181"/>
      <c r="G84" s="186"/>
      <c r="H84" s="1"/>
    </row>
    <row r="85" spans="1:8" ht="14.4">
      <c r="A85" s="288"/>
      <c r="B85" s="281"/>
      <c r="C85" s="16" t="s">
        <v>174</v>
      </c>
      <c r="D85" s="185"/>
      <c r="E85" s="181"/>
      <c r="F85" s="181"/>
      <c r="G85" s="186"/>
      <c r="H85" s="1"/>
    </row>
    <row r="86" spans="1:8" ht="14.4">
      <c r="A86" s="288"/>
      <c r="B86" s="281"/>
      <c r="C86" s="16" t="s">
        <v>175</v>
      </c>
      <c r="D86" s="185"/>
      <c r="E86" s="181"/>
      <c r="F86" s="181"/>
      <c r="G86" s="186"/>
      <c r="H86" s="1"/>
    </row>
    <row r="87" spans="1:8" ht="14.4">
      <c r="A87" s="288"/>
      <c r="B87" s="281"/>
      <c r="C87" s="16" t="s">
        <v>176</v>
      </c>
      <c r="D87" s="185"/>
      <c r="E87" s="181"/>
      <c r="F87" s="181"/>
      <c r="G87" s="186"/>
      <c r="H87" s="1"/>
    </row>
    <row r="88" spans="1:8" ht="14.4">
      <c r="A88" s="288"/>
      <c r="B88" s="281"/>
      <c r="C88" s="16" t="s">
        <v>177</v>
      </c>
      <c r="D88" s="185"/>
      <c r="E88" s="181"/>
      <c r="F88" s="181"/>
      <c r="G88" s="186"/>
      <c r="H88" s="1"/>
    </row>
    <row r="89" spans="1:8" ht="14.4">
      <c r="A89" s="288"/>
      <c r="B89" s="281"/>
      <c r="C89" s="16" t="s">
        <v>178</v>
      </c>
      <c r="D89" s="185"/>
      <c r="E89" s="181"/>
      <c r="F89" s="181"/>
      <c r="G89" s="186"/>
      <c r="H89" s="1"/>
    </row>
    <row r="90" spans="1:8" ht="14.4">
      <c r="A90" s="288"/>
      <c r="B90" s="281"/>
      <c r="C90" s="16" t="s">
        <v>179</v>
      </c>
      <c r="D90" s="185"/>
      <c r="E90" s="181"/>
      <c r="F90" s="181"/>
      <c r="G90" s="186"/>
      <c r="H90" s="1"/>
    </row>
    <row r="91" spans="1:8" ht="14.4">
      <c r="A91" s="288"/>
      <c r="B91" s="281"/>
      <c r="C91" s="16" t="s">
        <v>180</v>
      </c>
      <c r="D91" s="185"/>
      <c r="E91" s="181"/>
      <c r="F91" s="181"/>
      <c r="G91" s="186"/>
      <c r="H91" s="1"/>
    </row>
    <row r="92" spans="1:8" ht="14.4">
      <c r="A92" s="288"/>
      <c r="B92" s="281"/>
      <c r="C92" s="16" t="s">
        <v>181</v>
      </c>
      <c r="D92" s="185"/>
      <c r="E92" s="181"/>
      <c r="F92" s="181"/>
      <c r="G92" s="186"/>
      <c r="H92" s="1"/>
    </row>
    <row r="93" spans="1:8" ht="14.4">
      <c r="A93" s="288"/>
      <c r="B93" s="281"/>
      <c r="C93" s="16" t="s">
        <v>182</v>
      </c>
      <c r="D93" s="185"/>
      <c r="E93" s="181"/>
      <c r="F93" s="181"/>
      <c r="G93" s="186"/>
      <c r="H93" s="1"/>
    </row>
    <row r="94" spans="1:8" ht="14.4">
      <c r="A94" s="288"/>
      <c r="B94" s="281"/>
      <c r="C94" s="16" t="s">
        <v>183</v>
      </c>
      <c r="D94" s="185"/>
      <c r="E94" s="181"/>
      <c r="F94" s="181"/>
      <c r="G94" s="186"/>
      <c r="H94" s="1"/>
    </row>
    <row r="95" spans="1:8" ht="14.4">
      <c r="A95" s="288"/>
      <c r="B95" s="281"/>
      <c r="C95" s="16" t="s">
        <v>184</v>
      </c>
      <c r="D95" s="185"/>
      <c r="E95" s="181"/>
      <c r="F95" s="181"/>
      <c r="G95" s="186"/>
      <c r="H95" s="1"/>
    </row>
    <row r="96" spans="1:8" ht="14.4">
      <c r="A96" s="288"/>
      <c r="B96" s="281"/>
      <c r="C96" s="16" t="s">
        <v>185</v>
      </c>
      <c r="D96" s="185"/>
      <c r="E96" s="181"/>
      <c r="F96" s="181"/>
      <c r="G96" s="186"/>
      <c r="H96" s="1"/>
    </row>
    <row r="97" spans="1:8" thickBot="1">
      <c r="A97" s="289"/>
      <c r="B97" s="282"/>
      <c r="C97" s="19" t="s">
        <v>186</v>
      </c>
      <c r="D97" s="187"/>
      <c r="E97" s="188"/>
      <c r="F97" s="188"/>
      <c r="G97" s="189"/>
      <c r="H97" s="1"/>
    </row>
    <row r="98" spans="1:8" ht="14.4">
      <c r="A98" s="290" t="s">
        <v>187</v>
      </c>
      <c r="B98" s="293"/>
      <c r="C98" s="20" t="s">
        <v>188</v>
      </c>
      <c r="D98" s="193"/>
      <c r="E98" s="191"/>
      <c r="F98" s="191"/>
      <c r="G98" s="194"/>
      <c r="H98" s="1"/>
    </row>
    <row r="99" spans="1:8" ht="14.4">
      <c r="A99" s="288"/>
      <c r="B99" s="281"/>
      <c r="C99" s="16" t="s">
        <v>189</v>
      </c>
      <c r="D99" s="185"/>
      <c r="E99" s="181"/>
      <c r="F99" s="181"/>
      <c r="G99" s="186"/>
      <c r="H99" s="1"/>
    </row>
    <row r="100" spans="1:8" ht="14.4">
      <c r="A100" s="288"/>
      <c r="B100" s="281"/>
      <c r="C100" s="16" t="s">
        <v>190</v>
      </c>
      <c r="D100" s="185"/>
      <c r="E100" s="181"/>
      <c r="F100" s="181"/>
      <c r="G100" s="186"/>
      <c r="H100" s="1"/>
    </row>
    <row r="101" spans="1:8" ht="14.4">
      <c r="A101" s="288"/>
      <c r="B101" s="281"/>
      <c r="C101" s="16" t="s">
        <v>191</v>
      </c>
      <c r="D101" s="185"/>
      <c r="E101" s="181"/>
      <c r="F101" s="181"/>
      <c r="G101" s="186"/>
      <c r="H101" s="1"/>
    </row>
    <row r="102" spans="1:8" ht="14.4">
      <c r="A102" s="288"/>
      <c r="B102" s="281"/>
      <c r="C102" s="16" t="s">
        <v>192</v>
      </c>
      <c r="D102" s="185"/>
      <c r="E102" s="181"/>
      <c r="F102" s="181"/>
      <c r="G102" s="186"/>
      <c r="H102" s="1"/>
    </row>
    <row r="103" spans="1:8" ht="14.4">
      <c r="A103" s="288"/>
      <c r="B103" s="281"/>
      <c r="C103" s="16" t="s">
        <v>193</v>
      </c>
      <c r="D103" s="185"/>
      <c r="E103" s="181"/>
      <c r="F103" s="181"/>
      <c r="G103" s="186"/>
      <c r="H103" s="1"/>
    </row>
    <row r="104" spans="1:8" ht="14.4">
      <c r="A104" s="288"/>
      <c r="B104" s="281"/>
      <c r="C104" s="16" t="s">
        <v>194</v>
      </c>
      <c r="D104" s="185"/>
      <c r="E104" s="181"/>
      <c r="F104" s="181"/>
      <c r="G104" s="186"/>
      <c r="H104" s="1"/>
    </row>
    <row r="105" spans="1:8" ht="14.4">
      <c r="A105" s="288"/>
      <c r="B105" s="281"/>
      <c r="C105" s="16" t="s">
        <v>195</v>
      </c>
      <c r="D105" s="185"/>
      <c r="E105" s="181"/>
      <c r="F105" s="181"/>
      <c r="G105" s="186"/>
      <c r="H105" s="1"/>
    </row>
    <row r="106" spans="1:8" ht="14.4">
      <c r="A106" s="288"/>
      <c r="B106" s="281"/>
      <c r="C106" s="16" t="s">
        <v>196</v>
      </c>
      <c r="D106" s="185"/>
      <c r="E106" s="181"/>
      <c r="F106" s="181"/>
      <c r="G106" s="186"/>
      <c r="H106" s="1"/>
    </row>
    <row r="107" spans="1:8" ht="14.4">
      <c r="A107" s="288"/>
      <c r="B107" s="281"/>
      <c r="C107" s="16" t="s">
        <v>197</v>
      </c>
      <c r="D107" s="185"/>
      <c r="E107" s="181"/>
      <c r="F107" s="181"/>
      <c r="G107" s="186"/>
      <c r="H107" s="1"/>
    </row>
    <row r="108" spans="1:8" ht="14.4">
      <c r="A108" s="288"/>
      <c r="B108" s="281"/>
      <c r="C108" s="16" t="s">
        <v>198</v>
      </c>
      <c r="D108" s="185"/>
      <c r="E108" s="181"/>
      <c r="F108" s="181"/>
      <c r="G108" s="186"/>
      <c r="H108" s="1"/>
    </row>
    <row r="109" spans="1:8" ht="14.4">
      <c r="A109" s="288"/>
      <c r="B109" s="281"/>
      <c r="C109" s="16" t="s">
        <v>199</v>
      </c>
      <c r="D109" s="185"/>
      <c r="E109" s="181"/>
      <c r="F109" s="181"/>
      <c r="G109" s="186"/>
      <c r="H109" s="1"/>
    </row>
    <row r="110" spans="1:8" ht="14.4">
      <c r="A110" s="288"/>
      <c r="B110" s="281"/>
      <c r="C110" s="16" t="s">
        <v>200</v>
      </c>
      <c r="D110" s="185"/>
      <c r="E110" s="181"/>
      <c r="F110" s="181"/>
      <c r="G110" s="186"/>
      <c r="H110" s="1"/>
    </row>
    <row r="111" spans="1:8" ht="14.4">
      <c r="A111" s="288"/>
      <c r="B111" s="281"/>
      <c r="C111" s="16" t="s">
        <v>201</v>
      </c>
      <c r="D111" s="185"/>
      <c r="E111" s="181"/>
      <c r="F111" s="181"/>
      <c r="G111" s="186"/>
      <c r="H111" s="1"/>
    </row>
    <row r="112" spans="1:8" ht="14.4">
      <c r="A112" s="288"/>
      <c r="B112" s="281"/>
      <c r="C112" s="16" t="s">
        <v>202</v>
      </c>
      <c r="D112" s="185"/>
      <c r="E112" s="181"/>
      <c r="F112" s="181"/>
      <c r="G112" s="186"/>
      <c r="H112" s="1"/>
    </row>
    <row r="113" spans="1:8" ht="14.4">
      <c r="A113" s="288"/>
      <c r="B113" s="281"/>
      <c r="C113" s="16" t="s">
        <v>203</v>
      </c>
      <c r="D113" s="185"/>
      <c r="E113" s="181"/>
      <c r="F113" s="181"/>
      <c r="G113" s="186"/>
      <c r="H113" s="1"/>
    </row>
    <row r="114" spans="1:8" ht="14.4">
      <c r="A114" s="288"/>
      <c r="B114" s="281"/>
      <c r="C114" s="16" t="s">
        <v>204</v>
      </c>
      <c r="D114" s="185"/>
      <c r="E114" s="181"/>
      <c r="F114" s="181"/>
      <c r="G114" s="186"/>
      <c r="H114" s="1"/>
    </row>
    <row r="115" spans="1:8" ht="14.4">
      <c r="A115" s="288"/>
      <c r="B115" s="281"/>
      <c r="C115" s="16" t="s">
        <v>205</v>
      </c>
      <c r="D115" s="185"/>
      <c r="E115" s="181"/>
      <c r="F115" s="181"/>
      <c r="G115" s="186"/>
      <c r="H115" s="1"/>
    </row>
    <row r="116" spans="1:8" ht="14.4">
      <c r="A116" s="288"/>
      <c r="B116" s="281"/>
      <c r="C116" s="16" t="s">
        <v>206</v>
      </c>
      <c r="D116" s="185"/>
      <c r="E116" s="181"/>
      <c r="F116" s="181"/>
      <c r="G116" s="186"/>
      <c r="H116" s="1"/>
    </row>
    <row r="117" spans="1:8" ht="14.4">
      <c r="A117" s="288"/>
      <c r="B117" s="281"/>
      <c r="C117" s="16" t="s">
        <v>207</v>
      </c>
      <c r="D117" s="185"/>
      <c r="E117" s="181"/>
      <c r="F117" s="181"/>
      <c r="G117" s="186"/>
      <c r="H117" s="1"/>
    </row>
    <row r="118" spans="1:8" ht="14.4">
      <c r="A118" s="288"/>
      <c r="B118" s="281"/>
      <c r="C118" s="16" t="s">
        <v>208</v>
      </c>
      <c r="D118" s="185"/>
      <c r="E118" s="181"/>
      <c r="F118" s="181"/>
      <c r="G118" s="186"/>
      <c r="H118" s="1"/>
    </row>
    <row r="119" spans="1:8" ht="14.4">
      <c r="A119" s="288"/>
      <c r="B119" s="281"/>
      <c r="C119" s="16" t="s">
        <v>209</v>
      </c>
      <c r="D119" s="185"/>
      <c r="E119" s="181"/>
      <c r="F119" s="181"/>
      <c r="G119" s="186"/>
      <c r="H119" s="1"/>
    </row>
    <row r="120" spans="1:8" ht="14.4">
      <c r="A120" s="288"/>
      <c r="B120" s="281"/>
      <c r="C120" s="16" t="s">
        <v>210</v>
      </c>
      <c r="D120" s="185"/>
      <c r="E120" s="181"/>
      <c r="F120" s="181"/>
      <c r="G120" s="186"/>
      <c r="H120" s="1"/>
    </row>
    <row r="121" spans="1:8" ht="14.4">
      <c r="A121" s="288"/>
      <c r="B121" s="281"/>
      <c r="C121" s="16" t="s">
        <v>211</v>
      </c>
      <c r="D121" s="185"/>
      <c r="E121" s="181"/>
      <c r="F121" s="181"/>
      <c r="G121" s="186"/>
      <c r="H121" s="1"/>
    </row>
    <row r="122" spans="1:8" ht="14.4">
      <c r="A122" s="288"/>
      <c r="B122" s="281"/>
      <c r="C122" s="16" t="s">
        <v>212</v>
      </c>
      <c r="D122" s="185"/>
      <c r="E122" s="181"/>
      <c r="F122" s="181"/>
      <c r="G122" s="186"/>
      <c r="H122" s="1"/>
    </row>
    <row r="123" spans="1:8" ht="14.4">
      <c r="A123" s="288"/>
      <c r="B123" s="281"/>
      <c r="C123" s="16" t="s">
        <v>213</v>
      </c>
      <c r="D123" s="185"/>
      <c r="E123" s="181"/>
      <c r="F123" s="181"/>
      <c r="G123" s="186"/>
      <c r="H123" s="1"/>
    </row>
    <row r="124" spans="1:8" ht="14.4">
      <c r="A124" s="288"/>
      <c r="B124" s="281"/>
      <c r="C124" s="16" t="s">
        <v>214</v>
      </c>
      <c r="D124" s="185"/>
      <c r="E124" s="181"/>
      <c r="F124" s="181"/>
      <c r="G124" s="186"/>
      <c r="H124" s="1"/>
    </row>
    <row r="125" spans="1:8" ht="14.4">
      <c r="A125" s="288"/>
      <c r="B125" s="281"/>
      <c r="C125" s="16" t="s">
        <v>215</v>
      </c>
      <c r="D125" s="185"/>
      <c r="E125" s="181"/>
      <c r="F125" s="181"/>
      <c r="G125" s="186"/>
      <c r="H125" s="1"/>
    </row>
    <row r="126" spans="1:8" ht="14.4">
      <c r="A126" s="288"/>
      <c r="B126" s="281"/>
      <c r="C126" s="16" t="s">
        <v>216</v>
      </c>
      <c r="D126" s="185"/>
      <c r="E126" s="181"/>
      <c r="F126" s="181"/>
      <c r="G126" s="186"/>
      <c r="H126" s="1"/>
    </row>
    <row r="127" spans="1:8" thickBot="1">
      <c r="A127" s="292"/>
      <c r="B127" s="294"/>
      <c r="C127" s="19" t="s">
        <v>217</v>
      </c>
      <c r="D127" s="187"/>
      <c r="E127" s="188"/>
      <c r="F127" s="188"/>
      <c r="G127" s="189"/>
      <c r="H127" s="1"/>
    </row>
    <row r="128" spans="1:8" ht="14.4">
      <c r="A128" s="283" t="s">
        <v>218</v>
      </c>
      <c r="B128" s="285"/>
      <c r="C128" s="174" t="s">
        <v>219</v>
      </c>
      <c r="D128" s="193"/>
      <c r="E128" s="191"/>
      <c r="F128" s="191"/>
      <c r="G128" s="194"/>
      <c r="H128" s="1"/>
    </row>
    <row r="129" spans="1:8" ht="14.4">
      <c r="A129" s="284"/>
      <c r="B129" s="286"/>
      <c r="C129" s="175" t="s">
        <v>220</v>
      </c>
      <c r="D129" s="185"/>
      <c r="E129" s="181"/>
      <c r="F129" s="181"/>
      <c r="G129" s="186"/>
      <c r="H129" s="1"/>
    </row>
    <row r="130" spans="1:8" ht="14.4">
      <c r="A130" s="284"/>
      <c r="B130" s="286"/>
      <c r="C130" s="175" t="s">
        <v>221</v>
      </c>
      <c r="D130" s="185"/>
      <c r="E130" s="181"/>
      <c r="F130" s="181"/>
      <c r="G130" s="186"/>
      <c r="H130" s="1"/>
    </row>
    <row r="131" spans="1:8" ht="14.4">
      <c r="A131" s="284"/>
      <c r="B131" s="286"/>
      <c r="C131" s="175" t="s">
        <v>222</v>
      </c>
      <c r="D131" s="185"/>
      <c r="E131" s="181"/>
      <c r="F131" s="181"/>
      <c r="G131" s="186"/>
      <c r="H131" s="1"/>
    </row>
    <row r="132" spans="1:8" ht="14.4">
      <c r="A132" s="284"/>
      <c r="B132" s="286"/>
      <c r="C132" s="175" t="s">
        <v>223</v>
      </c>
      <c r="D132" s="185"/>
      <c r="E132" s="181"/>
      <c r="F132" s="181"/>
      <c r="G132" s="186"/>
      <c r="H132" s="1"/>
    </row>
    <row r="133" spans="1:8" ht="14.4">
      <c r="A133" s="284"/>
      <c r="B133" s="286"/>
      <c r="C133" s="175" t="s">
        <v>224</v>
      </c>
      <c r="D133" s="185"/>
      <c r="E133" s="181"/>
      <c r="F133" s="181"/>
      <c r="G133" s="186"/>
      <c r="H133" s="1"/>
    </row>
    <row r="134" spans="1:8" ht="14.4">
      <c r="A134" s="284"/>
      <c r="B134" s="286"/>
      <c r="C134" s="175" t="s">
        <v>225</v>
      </c>
      <c r="D134" s="185"/>
      <c r="E134" s="181"/>
      <c r="F134" s="181"/>
      <c r="G134" s="186"/>
      <c r="H134" s="1"/>
    </row>
    <row r="135" spans="1:8" ht="14.4">
      <c r="A135" s="284"/>
      <c r="B135" s="286"/>
      <c r="C135" s="175" t="s">
        <v>226</v>
      </c>
      <c r="D135" s="185"/>
      <c r="E135" s="181"/>
      <c r="F135" s="181"/>
      <c r="G135" s="186"/>
      <c r="H135" s="1"/>
    </row>
    <row r="136" spans="1:8" ht="14.4">
      <c r="A136" s="284"/>
      <c r="B136" s="286"/>
      <c r="C136" s="175" t="s">
        <v>227</v>
      </c>
      <c r="D136" s="185"/>
      <c r="E136" s="181"/>
      <c r="F136" s="181"/>
      <c r="G136" s="186"/>
      <c r="H136" s="1"/>
    </row>
    <row r="137" spans="1:8" ht="14.4">
      <c r="A137" s="284"/>
      <c r="B137" s="286"/>
      <c r="C137" s="175" t="s">
        <v>228</v>
      </c>
      <c r="D137" s="185"/>
      <c r="E137" s="181"/>
      <c r="F137" s="181"/>
      <c r="G137" s="186"/>
      <c r="H137" s="1"/>
    </row>
    <row r="138" spans="1:8" ht="14.4">
      <c r="A138" s="284"/>
      <c r="B138" s="286"/>
      <c r="C138" s="175" t="s">
        <v>229</v>
      </c>
      <c r="D138" s="185"/>
      <c r="E138" s="181"/>
      <c r="F138" s="181"/>
      <c r="G138" s="186"/>
      <c r="H138" s="1"/>
    </row>
    <row r="139" spans="1:8" ht="14.4">
      <c r="A139" s="284"/>
      <c r="B139" s="286"/>
      <c r="C139" s="175" t="s">
        <v>230</v>
      </c>
      <c r="D139" s="185"/>
      <c r="E139" s="181"/>
      <c r="F139" s="181"/>
      <c r="G139" s="186"/>
      <c r="H139" s="1"/>
    </row>
    <row r="140" spans="1:8" ht="14.4">
      <c r="A140" s="284"/>
      <c r="B140" s="286"/>
      <c r="C140" s="175" t="s">
        <v>231</v>
      </c>
      <c r="D140" s="185"/>
      <c r="E140" s="181"/>
      <c r="F140" s="181"/>
      <c r="G140" s="186"/>
      <c r="H140" s="1"/>
    </row>
    <row r="141" spans="1:8" ht="14.4">
      <c r="A141" s="284"/>
      <c r="B141" s="286"/>
      <c r="C141" s="175" t="s">
        <v>232</v>
      </c>
      <c r="D141" s="185"/>
      <c r="E141" s="181"/>
      <c r="F141" s="181"/>
      <c r="G141" s="186"/>
      <c r="H141" s="1"/>
    </row>
    <row r="142" spans="1:8" ht="14.4">
      <c r="A142" s="284"/>
      <c r="B142" s="286"/>
      <c r="C142" s="175" t="s">
        <v>233</v>
      </c>
      <c r="D142" s="185"/>
      <c r="E142" s="181"/>
      <c r="F142" s="181"/>
      <c r="G142" s="186"/>
      <c r="H142" s="1"/>
    </row>
    <row r="143" spans="1:8" ht="14.4">
      <c r="A143" s="284"/>
      <c r="B143" s="286"/>
      <c r="C143" s="175" t="s">
        <v>234</v>
      </c>
      <c r="D143" s="185"/>
      <c r="E143" s="181"/>
      <c r="F143" s="181"/>
      <c r="G143" s="186"/>
      <c r="H143" s="1"/>
    </row>
    <row r="144" spans="1:8" ht="14.4">
      <c r="A144" s="284"/>
      <c r="B144" s="286"/>
      <c r="C144" s="175" t="s">
        <v>235</v>
      </c>
      <c r="D144" s="185"/>
      <c r="E144" s="181"/>
      <c r="F144" s="181"/>
      <c r="G144" s="186"/>
      <c r="H144" s="1"/>
    </row>
    <row r="145" spans="1:8" ht="14.4">
      <c r="A145" s="284"/>
      <c r="B145" s="286"/>
      <c r="C145" s="175" t="s">
        <v>236</v>
      </c>
      <c r="D145" s="185"/>
      <c r="E145" s="181"/>
      <c r="F145" s="181"/>
      <c r="G145" s="186"/>
      <c r="H145" s="1"/>
    </row>
    <row r="146" spans="1:8" ht="14.4">
      <c r="A146" s="284"/>
      <c r="B146" s="286"/>
      <c r="C146" s="175" t="s">
        <v>237</v>
      </c>
      <c r="D146" s="185"/>
      <c r="E146" s="181"/>
      <c r="F146" s="181"/>
      <c r="G146" s="186"/>
      <c r="H146" s="1"/>
    </row>
    <row r="147" spans="1:8" ht="14.4">
      <c r="A147" s="284"/>
      <c r="B147" s="286"/>
      <c r="C147" s="175" t="s">
        <v>238</v>
      </c>
      <c r="D147" s="185"/>
      <c r="E147" s="181"/>
      <c r="F147" s="181"/>
      <c r="G147" s="186"/>
      <c r="H147" s="1"/>
    </row>
    <row r="148" spans="1:8" ht="15.75" customHeight="1">
      <c r="A148" s="284"/>
      <c r="B148" s="286"/>
      <c r="C148" s="175" t="s">
        <v>239</v>
      </c>
      <c r="D148" s="185"/>
      <c r="E148" s="181"/>
      <c r="F148" s="181"/>
      <c r="G148" s="186"/>
      <c r="H148" s="1"/>
    </row>
    <row r="149" spans="1:8" ht="15.75" customHeight="1">
      <c r="A149" s="284"/>
      <c r="B149" s="286"/>
      <c r="C149" s="175" t="s">
        <v>240</v>
      </c>
      <c r="D149" s="185"/>
      <c r="E149" s="181"/>
      <c r="F149" s="181"/>
      <c r="G149" s="186"/>
      <c r="H149" s="1"/>
    </row>
    <row r="150" spans="1:8" ht="15.75" customHeight="1">
      <c r="A150" s="284"/>
      <c r="B150" s="286"/>
      <c r="C150" s="175" t="s">
        <v>241</v>
      </c>
      <c r="D150" s="185"/>
      <c r="E150" s="181"/>
      <c r="F150" s="181"/>
      <c r="G150" s="186"/>
      <c r="H150" s="1"/>
    </row>
    <row r="151" spans="1:8" ht="15.75" customHeight="1">
      <c r="A151" s="284"/>
      <c r="B151" s="286"/>
      <c r="C151" s="175" t="s">
        <v>242</v>
      </c>
      <c r="D151" s="185"/>
      <c r="E151" s="181"/>
      <c r="F151" s="181"/>
      <c r="G151" s="186"/>
      <c r="H151" s="1"/>
    </row>
    <row r="152" spans="1:8" ht="15.75" customHeight="1">
      <c r="A152" s="284"/>
      <c r="B152" s="286"/>
      <c r="C152" s="175" t="s">
        <v>243</v>
      </c>
      <c r="D152" s="185"/>
      <c r="E152" s="181"/>
      <c r="F152" s="181"/>
      <c r="G152" s="186"/>
      <c r="H152" s="1"/>
    </row>
    <row r="153" spans="1:8" ht="15.75" customHeight="1">
      <c r="A153" s="284"/>
      <c r="B153" s="286"/>
      <c r="C153" s="175" t="s">
        <v>244</v>
      </c>
      <c r="D153" s="185"/>
      <c r="E153" s="181"/>
      <c r="F153" s="181"/>
      <c r="G153" s="186"/>
      <c r="H153" s="1"/>
    </row>
    <row r="154" spans="1:8" ht="15.75" customHeight="1">
      <c r="A154" s="284"/>
      <c r="B154" s="286"/>
      <c r="C154" s="175" t="s">
        <v>245</v>
      </c>
      <c r="D154" s="185"/>
      <c r="E154" s="181"/>
      <c r="F154" s="181"/>
      <c r="G154" s="186"/>
      <c r="H154" s="1"/>
    </row>
    <row r="155" spans="1:8" ht="15.75" customHeight="1">
      <c r="A155" s="284"/>
      <c r="B155" s="286"/>
      <c r="C155" s="175" t="s">
        <v>246</v>
      </c>
      <c r="D155" s="185"/>
      <c r="E155" s="181"/>
      <c r="F155" s="181"/>
      <c r="G155" s="186"/>
      <c r="H155" s="1"/>
    </row>
    <row r="156" spans="1:8" ht="15.75" customHeight="1">
      <c r="A156" s="284"/>
      <c r="B156" s="286"/>
      <c r="C156" s="175" t="s">
        <v>247</v>
      </c>
      <c r="D156" s="185"/>
      <c r="E156" s="181"/>
      <c r="F156" s="181"/>
      <c r="G156" s="186"/>
      <c r="H156" s="1"/>
    </row>
    <row r="157" spans="1:8" ht="15.75" customHeight="1">
      <c r="A157" s="284"/>
      <c r="B157" s="286"/>
      <c r="C157" s="176" t="s">
        <v>248</v>
      </c>
      <c r="D157" s="187"/>
      <c r="E157" s="188"/>
      <c r="F157" s="188"/>
      <c r="G157" s="189"/>
      <c r="H157" s="1"/>
    </row>
    <row r="158" spans="1:8" ht="15.75" customHeight="1">
      <c r="A158" s="7"/>
      <c r="B158" s="1"/>
      <c r="C158" s="7"/>
      <c r="D158" s="1"/>
      <c r="E158" s="1"/>
      <c r="F158" s="1"/>
      <c r="G158" s="1"/>
      <c r="H158" s="1"/>
    </row>
    <row r="159" spans="1:8" ht="15.75" customHeight="1">
      <c r="A159" s="2" t="s">
        <v>249</v>
      </c>
      <c r="B159" s="1"/>
      <c r="C159" s="7"/>
      <c r="D159" s="1"/>
      <c r="E159" s="1"/>
      <c r="F159" s="1"/>
      <c r="G159" s="1"/>
      <c r="H159" s="1"/>
    </row>
  </sheetData>
  <sheetProtection formatCells="0" formatColumns="0" autoFilter="0"/>
  <mergeCells count="16">
    <mergeCell ref="A1:G2"/>
    <mergeCell ref="A3:A4"/>
    <mergeCell ref="C3:C4"/>
    <mergeCell ref="A5:A7"/>
    <mergeCell ref="B5:B7"/>
    <mergeCell ref="H5:H7"/>
    <mergeCell ref="B8:B37"/>
    <mergeCell ref="A128:A157"/>
    <mergeCell ref="B128:B157"/>
    <mergeCell ref="A8:A37"/>
    <mergeCell ref="A38:A67"/>
    <mergeCell ref="B38:B67"/>
    <mergeCell ref="A68:A97"/>
    <mergeCell ref="B68:B97"/>
    <mergeCell ref="A98:A127"/>
    <mergeCell ref="B98:B127"/>
  </mergeCells>
  <pageMargins left="0.25" right="0.25" top="0.75" bottom="0.75" header="0" footer="0"/>
  <pageSetup scale="90" orientation="landscape"/>
  <extLst>
    <ext xmlns:x14="http://schemas.microsoft.com/office/spreadsheetml/2009/9/main" uri="{CCE6A557-97BC-4b89-ADB6-D9C93CAAB3DF}">
      <x14:dataValidations xmlns:xm="http://schemas.microsoft.com/office/excel/2006/main" count="6">
        <x14:dataValidation type="list" allowBlank="1" showErrorMessage="1" xr:uid="{00000000-0002-0000-0200-000000000000}">
          <x14:formula1>
            <xm:f>Datos!$E$2:$E$31</xm:f>
          </x14:formula1>
          <xm:sqref>C8:C37</xm:sqref>
        </x14:dataValidation>
        <x14:dataValidation type="list" allowBlank="1" showErrorMessage="1" xr:uid="{00000000-0002-0000-0200-000001000000}">
          <x14:formula1>
            <xm:f>Datos!$D$2:$D$6</xm:f>
          </x14:formula1>
          <xm:sqref>A8 A38 A68 A98 A128</xm:sqref>
        </x14:dataValidation>
        <x14:dataValidation type="list" allowBlank="1" showErrorMessage="1" xr:uid="{00000000-0002-0000-0200-000002000000}">
          <x14:formula1>
            <xm:f>Datos!$G$2:$G$31</xm:f>
          </x14:formula1>
          <xm:sqref>C68:C97</xm:sqref>
        </x14:dataValidation>
        <x14:dataValidation type="list" allowBlank="1" showErrorMessage="1" xr:uid="{00000000-0002-0000-0200-000003000000}">
          <x14:formula1>
            <xm:f>Datos!$I$2:$I$31</xm:f>
          </x14:formula1>
          <xm:sqref>C128:C157</xm:sqref>
        </x14:dataValidation>
        <x14:dataValidation type="list" allowBlank="1" showErrorMessage="1" xr:uid="{00000000-0002-0000-0200-000004000000}">
          <x14:formula1>
            <xm:f>Datos!$F$2:$F$31</xm:f>
          </x14:formula1>
          <xm:sqref>C38:C67</xm:sqref>
        </x14:dataValidation>
        <x14:dataValidation type="list" allowBlank="1" showErrorMessage="1" xr:uid="{00000000-0002-0000-0200-000005000000}">
          <x14:formula1>
            <xm:f>Datos!$H$2:$H$31</xm:f>
          </x14:formula1>
          <xm:sqref>C98:C127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E24"/>
  <sheetViews>
    <sheetView workbookViewId="0">
      <selection activeCell="A15" sqref="A15:A18"/>
    </sheetView>
  </sheetViews>
  <sheetFormatPr baseColWidth="10" defaultColWidth="14.44140625" defaultRowHeight="15" customHeight="1"/>
  <cols>
    <col min="1" max="1" width="38.33203125" customWidth="1"/>
    <col min="2" max="2" width="51.33203125" customWidth="1"/>
    <col min="3" max="3" width="20.44140625" customWidth="1"/>
    <col min="4" max="4" width="17.6640625" customWidth="1"/>
    <col min="5" max="6" width="14.44140625" customWidth="1"/>
  </cols>
  <sheetData>
    <row r="1" spans="1:5" thickBot="1">
      <c r="A1" s="342" t="s">
        <v>250</v>
      </c>
      <c r="B1" s="343"/>
      <c r="C1" s="343"/>
      <c r="D1" s="344"/>
    </row>
    <row r="2" spans="1:5" ht="29.4" thickBot="1">
      <c r="A2" s="203" t="s">
        <v>251</v>
      </c>
      <c r="B2" s="204" t="s">
        <v>252</v>
      </c>
      <c r="C2" s="345" t="s">
        <v>253</v>
      </c>
      <c r="D2" s="346"/>
    </row>
    <row r="3" spans="1:5" ht="22.95" customHeight="1">
      <c r="A3" s="347" t="s">
        <v>254</v>
      </c>
      <c r="B3" s="349" t="s">
        <v>255</v>
      </c>
      <c r="C3" s="351" t="s">
        <v>256</v>
      </c>
      <c r="D3" s="352"/>
    </row>
    <row r="4" spans="1:5" thickBot="1">
      <c r="A4" s="348"/>
      <c r="B4" s="350"/>
      <c r="C4" s="205" t="s">
        <v>257</v>
      </c>
      <c r="D4" s="206" t="s">
        <v>258</v>
      </c>
    </row>
    <row r="5" spans="1:5" ht="25.2" customHeight="1">
      <c r="A5" s="313" t="s">
        <v>259</v>
      </c>
      <c r="B5" s="207" t="s">
        <v>260</v>
      </c>
      <c r="C5" s="319"/>
      <c r="D5" s="324" t="s">
        <v>10</v>
      </c>
      <c r="E5" t="s">
        <v>87</v>
      </c>
    </row>
    <row r="6" spans="1:5" ht="25.2" customHeight="1" thickBot="1">
      <c r="A6" s="314"/>
      <c r="B6" s="208" t="s">
        <v>261</v>
      </c>
      <c r="C6" s="320"/>
      <c r="D6" s="325"/>
    </row>
    <row r="7" spans="1:5" ht="14.4">
      <c r="A7" s="315"/>
      <c r="B7" s="209"/>
      <c r="C7" s="317"/>
      <c r="D7" s="333"/>
    </row>
    <row r="8" spans="1:5" ht="14.4">
      <c r="A8" s="316"/>
      <c r="B8" s="178"/>
      <c r="C8" s="284"/>
      <c r="D8" s="334"/>
    </row>
    <row r="9" spans="1:5" ht="14.4">
      <c r="A9" s="316"/>
      <c r="B9" s="177"/>
      <c r="C9" s="284"/>
      <c r="D9" s="334"/>
    </row>
    <row r="10" spans="1:5" thickBot="1">
      <c r="A10" s="312"/>
      <c r="B10" s="210"/>
      <c r="C10" s="318"/>
      <c r="D10" s="332"/>
    </row>
    <row r="11" spans="1:5" ht="14.4">
      <c r="A11" s="321"/>
      <c r="B11" s="211"/>
      <c r="C11" s="336"/>
      <c r="D11" s="339"/>
    </row>
    <row r="12" spans="1:5" ht="14.4">
      <c r="A12" s="322"/>
      <c r="B12" s="177"/>
      <c r="C12" s="337"/>
      <c r="D12" s="340"/>
    </row>
    <row r="13" spans="1:5" ht="14.4">
      <c r="A13" s="322"/>
      <c r="B13" s="177"/>
      <c r="C13" s="337"/>
      <c r="D13" s="340"/>
    </row>
    <row r="14" spans="1:5" thickBot="1">
      <c r="A14" s="323"/>
      <c r="B14" s="210"/>
      <c r="C14" s="338"/>
      <c r="D14" s="341"/>
    </row>
    <row r="15" spans="1:5" ht="14.4">
      <c r="A15" s="310"/>
      <c r="B15" s="211"/>
      <c r="C15" s="326"/>
      <c r="D15" s="333"/>
    </row>
    <row r="16" spans="1:5" ht="14.4">
      <c r="A16" s="311"/>
      <c r="B16" s="177"/>
      <c r="C16" s="327"/>
      <c r="D16" s="335"/>
    </row>
    <row r="17" spans="1:4" ht="14.4">
      <c r="A17" s="311"/>
      <c r="B17" s="177"/>
      <c r="C17" s="327"/>
      <c r="D17" s="335"/>
    </row>
    <row r="18" spans="1:4" thickBot="1">
      <c r="A18" s="312"/>
      <c r="B18" s="210"/>
      <c r="C18" s="318"/>
      <c r="D18" s="332"/>
    </row>
    <row r="19" spans="1:4" ht="14.4">
      <c r="A19" s="310"/>
      <c r="B19" s="212"/>
      <c r="C19" s="328"/>
      <c r="D19" s="330"/>
    </row>
    <row r="20" spans="1:4" ht="14.4">
      <c r="A20" s="311"/>
      <c r="B20" s="179"/>
      <c r="C20" s="329"/>
      <c r="D20" s="331"/>
    </row>
    <row r="21" spans="1:4" ht="14.4">
      <c r="A21" s="311"/>
      <c r="B21" s="179"/>
      <c r="C21" s="329"/>
      <c r="D21" s="331"/>
    </row>
    <row r="22" spans="1:4" thickBot="1">
      <c r="A22" s="312"/>
      <c r="B22" s="210"/>
      <c r="C22" s="318"/>
      <c r="D22" s="332"/>
    </row>
    <row r="24" spans="1:4" ht="15" customHeight="1">
      <c r="A24" s="213" t="s">
        <v>1022</v>
      </c>
    </row>
  </sheetData>
  <mergeCells count="20">
    <mergeCell ref="A1:D1"/>
    <mergeCell ref="C2:D2"/>
    <mergeCell ref="A3:A4"/>
    <mergeCell ref="B3:B4"/>
    <mergeCell ref="C3:D3"/>
    <mergeCell ref="D5:D6"/>
    <mergeCell ref="C15:C18"/>
    <mergeCell ref="C19:C22"/>
    <mergeCell ref="D19:D22"/>
    <mergeCell ref="D7:D10"/>
    <mergeCell ref="D15:D18"/>
    <mergeCell ref="C11:C14"/>
    <mergeCell ref="D11:D14"/>
    <mergeCell ref="A15:A18"/>
    <mergeCell ref="A19:A22"/>
    <mergeCell ref="A5:A6"/>
    <mergeCell ref="A7:A10"/>
    <mergeCell ref="C7:C10"/>
    <mergeCell ref="C5:C6"/>
    <mergeCell ref="A11:A14"/>
  </mergeCells>
  <pageMargins left="0.25" right="0.25" top="0.75" bottom="0.75" header="0" footer="0"/>
  <pageSetup scale="8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8"/>
  <sheetViews>
    <sheetView workbookViewId="0">
      <selection sqref="A1:F2"/>
    </sheetView>
  </sheetViews>
  <sheetFormatPr baseColWidth="10" defaultColWidth="14.44140625" defaultRowHeight="15" customHeight="1"/>
  <cols>
    <col min="1" max="1" width="13.33203125" customWidth="1"/>
    <col min="2" max="2" width="58" customWidth="1"/>
    <col min="3" max="3" width="23.109375" customWidth="1"/>
    <col min="4" max="4" width="18.6640625" customWidth="1"/>
    <col min="5" max="5" width="19.6640625" customWidth="1"/>
    <col min="6" max="6" width="17.6640625" customWidth="1"/>
  </cols>
  <sheetData>
    <row r="1" spans="1:6" ht="14.4">
      <c r="A1" s="357" t="s">
        <v>263</v>
      </c>
      <c r="B1" s="245"/>
      <c r="C1" s="245"/>
      <c r="D1" s="245"/>
      <c r="E1" s="245"/>
      <c r="F1" s="245"/>
    </row>
    <row r="2" spans="1:6" ht="15" customHeight="1">
      <c r="A2" s="245"/>
      <c r="B2" s="245"/>
      <c r="C2" s="245"/>
      <c r="D2" s="245"/>
      <c r="E2" s="245"/>
      <c r="F2" s="245"/>
    </row>
    <row r="3" spans="1:6" ht="29.25" customHeight="1">
      <c r="A3" s="302" t="s">
        <v>264</v>
      </c>
      <c r="B3" s="12" t="s">
        <v>265</v>
      </c>
      <c r="C3" s="24" t="s">
        <v>266</v>
      </c>
      <c r="D3" s="358" t="s">
        <v>267</v>
      </c>
      <c r="E3" s="252"/>
      <c r="F3" s="359" t="s">
        <v>268</v>
      </c>
    </row>
    <row r="4" spans="1:6" ht="23.25" customHeight="1">
      <c r="A4" s="354"/>
      <c r="B4" s="360" t="s">
        <v>269</v>
      </c>
      <c r="C4" s="360" t="s">
        <v>270</v>
      </c>
      <c r="D4" s="361" t="s">
        <v>271</v>
      </c>
      <c r="E4" s="252"/>
      <c r="F4" s="303"/>
    </row>
    <row r="5" spans="1:6" ht="14.4">
      <c r="A5" s="303"/>
      <c r="B5" s="303"/>
      <c r="C5" s="303"/>
      <c r="D5" s="25" t="s">
        <v>257</v>
      </c>
      <c r="E5" s="25" t="s">
        <v>258</v>
      </c>
      <c r="F5" s="26"/>
    </row>
    <row r="6" spans="1:6" ht="30">
      <c r="A6" s="362" t="s">
        <v>272</v>
      </c>
      <c r="B6" s="27" t="s">
        <v>273</v>
      </c>
      <c r="C6" s="28" t="s">
        <v>274</v>
      </c>
      <c r="D6" s="29">
        <v>7000000</v>
      </c>
      <c r="E6" s="29"/>
      <c r="F6" s="26"/>
    </row>
    <row r="7" spans="1:6" ht="30">
      <c r="A7" s="354"/>
      <c r="B7" s="27" t="s">
        <v>275</v>
      </c>
      <c r="C7" s="28" t="s">
        <v>276</v>
      </c>
      <c r="D7" s="29">
        <v>9000000</v>
      </c>
      <c r="E7" s="29"/>
      <c r="F7" s="26"/>
    </row>
    <row r="8" spans="1:6" ht="20.399999999999999">
      <c r="A8" s="303"/>
      <c r="B8" s="27" t="s">
        <v>277</v>
      </c>
      <c r="C8" s="28" t="s">
        <v>278</v>
      </c>
      <c r="D8" s="29"/>
      <c r="E8" s="29">
        <v>400000</v>
      </c>
      <c r="F8" s="26"/>
    </row>
    <row r="9" spans="1:6" ht="14.4">
      <c r="A9" s="353" t="s">
        <v>82</v>
      </c>
      <c r="B9" s="22" t="s">
        <v>275</v>
      </c>
      <c r="C9" s="26"/>
      <c r="D9" s="26"/>
      <c r="E9" s="26"/>
      <c r="F9" s="26"/>
    </row>
    <row r="10" spans="1:6" ht="28.8">
      <c r="A10" s="354"/>
      <c r="B10" s="22" t="s">
        <v>279</v>
      </c>
      <c r="C10" s="26"/>
      <c r="D10" s="26"/>
      <c r="E10" s="26"/>
      <c r="F10" s="26"/>
    </row>
    <row r="11" spans="1:6" ht="14.4">
      <c r="A11" s="354"/>
      <c r="B11" s="22" t="s">
        <v>280</v>
      </c>
      <c r="C11" s="26"/>
      <c r="D11" s="26"/>
      <c r="E11" s="26"/>
      <c r="F11" s="26"/>
    </row>
    <row r="12" spans="1:6" ht="14.4">
      <c r="A12" s="354"/>
      <c r="B12" s="22" t="s">
        <v>275</v>
      </c>
      <c r="C12" s="26"/>
      <c r="D12" s="26"/>
      <c r="E12" s="26"/>
      <c r="F12" s="26"/>
    </row>
    <row r="13" spans="1:6" ht="28.8">
      <c r="A13" s="303"/>
      <c r="B13" s="22" t="s">
        <v>277</v>
      </c>
      <c r="C13" s="26"/>
      <c r="D13" s="26"/>
      <c r="E13" s="26"/>
      <c r="F13" s="26"/>
    </row>
    <row r="14" spans="1:6" ht="14.4">
      <c r="A14" s="353" t="s">
        <v>125</v>
      </c>
      <c r="B14" s="22"/>
      <c r="C14" s="26"/>
      <c r="D14" s="26"/>
      <c r="E14" s="26"/>
      <c r="F14" s="26"/>
    </row>
    <row r="15" spans="1:6" ht="14.4">
      <c r="A15" s="354"/>
      <c r="B15" s="22"/>
      <c r="C15" s="26"/>
      <c r="D15" s="26"/>
      <c r="E15" s="26"/>
      <c r="F15" s="26"/>
    </row>
    <row r="16" spans="1:6" ht="14.4">
      <c r="A16" s="354"/>
      <c r="B16" s="22"/>
      <c r="C16" s="26"/>
      <c r="D16" s="26"/>
      <c r="E16" s="26"/>
      <c r="F16" s="26"/>
    </row>
    <row r="17" spans="1:6" ht="14.4">
      <c r="A17" s="354"/>
      <c r="B17" s="22"/>
      <c r="C17" s="26"/>
      <c r="D17" s="26"/>
      <c r="E17" s="26"/>
      <c r="F17" s="26"/>
    </row>
    <row r="18" spans="1:6" ht="14.4">
      <c r="A18" s="303"/>
      <c r="B18" s="22"/>
      <c r="C18" s="26"/>
      <c r="D18" s="26"/>
      <c r="E18" s="26"/>
      <c r="F18" s="26"/>
    </row>
    <row r="19" spans="1:6" ht="14.4">
      <c r="A19" s="353" t="s">
        <v>156</v>
      </c>
      <c r="B19" s="22"/>
      <c r="C19" s="26"/>
      <c r="D19" s="26"/>
      <c r="E19" s="26"/>
      <c r="F19" s="26"/>
    </row>
    <row r="20" spans="1:6" ht="14.4">
      <c r="A20" s="354"/>
      <c r="B20" s="22"/>
      <c r="C20" s="26"/>
      <c r="D20" s="26"/>
      <c r="E20" s="26"/>
      <c r="F20" s="26"/>
    </row>
    <row r="21" spans="1:6" ht="15.75" customHeight="1">
      <c r="A21" s="354"/>
      <c r="B21" s="22"/>
      <c r="C21" s="26"/>
      <c r="D21" s="26"/>
      <c r="E21" s="26"/>
      <c r="F21" s="26"/>
    </row>
    <row r="22" spans="1:6" ht="15.75" customHeight="1">
      <c r="A22" s="354"/>
      <c r="B22" s="22"/>
      <c r="C22" s="26"/>
      <c r="D22" s="26"/>
      <c r="E22" s="26"/>
      <c r="F22" s="26"/>
    </row>
    <row r="23" spans="1:6" ht="15.75" customHeight="1">
      <c r="A23" s="303"/>
      <c r="B23" s="22"/>
      <c r="C23" s="26"/>
      <c r="D23" s="26"/>
      <c r="E23" s="26"/>
      <c r="F23" s="26"/>
    </row>
    <row r="24" spans="1:6" ht="15.75" customHeight="1">
      <c r="A24" s="353" t="s">
        <v>187</v>
      </c>
      <c r="B24" s="22"/>
      <c r="C24" s="26"/>
      <c r="D24" s="26"/>
      <c r="E24" s="26"/>
      <c r="F24" s="26"/>
    </row>
    <row r="25" spans="1:6" ht="15.75" customHeight="1">
      <c r="A25" s="354"/>
      <c r="B25" s="22"/>
      <c r="C25" s="26"/>
      <c r="D25" s="26"/>
      <c r="E25" s="26"/>
      <c r="F25" s="26"/>
    </row>
    <row r="26" spans="1:6" ht="15.75" customHeight="1">
      <c r="A26" s="354"/>
      <c r="B26" s="22"/>
      <c r="C26" s="26"/>
      <c r="D26" s="26"/>
      <c r="E26" s="26"/>
      <c r="F26" s="26"/>
    </row>
    <row r="27" spans="1:6" ht="15.75" customHeight="1">
      <c r="A27" s="354"/>
      <c r="B27" s="22"/>
      <c r="C27" s="26"/>
      <c r="D27" s="26"/>
      <c r="E27" s="26"/>
      <c r="F27" s="26"/>
    </row>
    <row r="28" spans="1:6" ht="15.75" customHeight="1">
      <c r="A28" s="303"/>
      <c r="B28" s="22"/>
      <c r="C28" s="26"/>
      <c r="D28" s="26"/>
      <c r="E28" s="26"/>
      <c r="F28" s="26"/>
    </row>
    <row r="29" spans="1:6" ht="15.75" customHeight="1">
      <c r="A29" s="353" t="s">
        <v>218</v>
      </c>
      <c r="B29" s="22"/>
      <c r="C29" s="26"/>
      <c r="D29" s="26"/>
      <c r="E29" s="26"/>
      <c r="F29" s="26"/>
    </row>
    <row r="30" spans="1:6" ht="15.75" customHeight="1">
      <c r="A30" s="354"/>
      <c r="B30" s="22"/>
      <c r="C30" s="26"/>
      <c r="D30" s="26"/>
      <c r="E30" s="26"/>
      <c r="F30" s="26"/>
    </row>
    <row r="31" spans="1:6" ht="15.75" customHeight="1">
      <c r="A31" s="354"/>
      <c r="B31" s="22"/>
      <c r="C31" s="26"/>
      <c r="D31" s="26"/>
      <c r="E31" s="26"/>
      <c r="F31" s="26"/>
    </row>
    <row r="32" spans="1:6" ht="15.75" customHeight="1">
      <c r="A32" s="354"/>
      <c r="B32" s="22"/>
      <c r="C32" s="26"/>
      <c r="D32" s="26"/>
      <c r="E32" s="26"/>
      <c r="F32" s="26"/>
    </row>
    <row r="33" spans="1:6" ht="15.75" customHeight="1">
      <c r="A33" s="303"/>
      <c r="B33" s="22"/>
      <c r="C33" s="26"/>
      <c r="D33" s="26"/>
      <c r="E33" s="26"/>
      <c r="F33" s="26"/>
    </row>
    <row r="34" spans="1:6" ht="15.75" customHeight="1">
      <c r="A34" s="355" t="s">
        <v>281</v>
      </c>
      <c r="B34" s="21"/>
      <c r="C34" s="21"/>
      <c r="D34" s="21"/>
      <c r="E34" s="21"/>
      <c r="F34" s="21"/>
    </row>
    <row r="35" spans="1:6" ht="15.75" customHeight="1">
      <c r="A35" s="354"/>
      <c r="B35" s="21"/>
      <c r="C35" s="21"/>
      <c r="D35" s="21"/>
      <c r="E35" s="21"/>
      <c r="F35" s="21"/>
    </row>
    <row r="36" spans="1:6" ht="15.75" customHeight="1">
      <c r="A36" s="354"/>
      <c r="B36" s="21"/>
      <c r="C36" s="21"/>
      <c r="D36" s="21"/>
      <c r="E36" s="21"/>
      <c r="F36" s="21"/>
    </row>
    <row r="37" spans="1:6" ht="15.75" customHeight="1">
      <c r="A37" s="303"/>
      <c r="B37" s="21"/>
      <c r="C37" s="21"/>
      <c r="D37" s="21"/>
      <c r="E37" s="21"/>
      <c r="F37" s="21"/>
    </row>
    <row r="38" spans="1:6" ht="15.75" customHeight="1">
      <c r="A38" s="356" t="s">
        <v>282</v>
      </c>
      <c r="B38" s="252"/>
      <c r="C38" s="26"/>
      <c r="D38" s="26">
        <f t="shared" ref="D38:F38" si="0">SUM(D9:D37)</f>
        <v>0</v>
      </c>
      <c r="E38" s="26">
        <f t="shared" si="0"/>
        <v>0</v>
      </c>
      <c r="F38" s="26">
        <f t="shared" si="0"/>
        <v>0</v>
      </c>
    </row>
  </sheetData>
  <mergeCells count="15">
    <mergeCell ref="A29:A33"/>
    <mergeCell ref="A34:A37"/>
    <mergeCell ref="A38:B38"/>
    <mergeCell ref="A1:F2"/>
    <mergeCell ref="A3:A5"/>
    <mergeCell ref="D3:E3"/>
    <mergeCell ref="F3:F4"/>
    <mergeCell ref="B4:B5"/>
    <mergeCell ref="C4:C5"/>
    <mergeCell ref="D4:E4"/>
    <mergeCell ref="A6:A8"/>
    <mergeCell ref="A9:A13"/>
    <mergeCell ref="A14:A18"/>
    <mergeCell ref="A19:A23"/>
    <mergeCell ref="A24:A28"/>
  </mergeCells>
  <pageMargins left="0.25" right="0.25" top="0.75" bottom="0.75" header="0" footer="0"/>
  <pageSetup scale="75" orientation="landscape"/>
  <extLst>
    <ext xmlns:x14="http://schemas.microsoft.com/office/spreadsheetml/2009/9/main" uri="{CCE6A557-97BC-4b89-ADB6-D9C93CAAB3DF}">
      <x14:dataValidations xmlns:xm="http://schemas.microsoft.com/office/excel/2006/main" count="1">
        <x14:dataValidation type="list" allowBlank="1" showErrorMessage="1" xr:uid="{00000000-0002-0000-0400-000000000000}">
          <x14:formula1>
            <xm:f>Datos!$C$2:$C$13</xm:f>
          </x14:formula1>
          <xm:sqref>B6:B33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O180"/>
  <sheetViews>
    <sheetView zoomScale="90" zoomScaleNormal="90" workbookViewId="0">
      <pane xSplit="2" ySplit="2" topLeftCell="D152" activePane="bottomRight" state="frozen"/>
      <selection pane="topRight" activeCell="C1" sqref="C1"/>
      <selection pane="bottomLeft" activeCell="A3" sqref="A3"/>
      <selection pane="bottomRight" activeCell="P165" sqref="P165"/>
    </sheetView>
  </sheetViews>
  <sheetFormatPr baseColWidth="10" defaultColWidth="14.44140625" defaultRowHeight="14.4"/>
  <cols>
    <col min="1" max="1" width="14" customWidth="1"/>
    <col min="2" max="2" width="19.33203125" customWidth="1"/>
    <col min="3" max="3" width="36" customWidth="1"/>
    <col min="4" max="4" width="49.33203125" customWidth="1"/>
    <col min="5" max="5" width="9.6640625" customWidth="1"/>
    <col min="6" max="6" width="8.6640625" customWidth="1"/>
    <col min="7" max="7" width="20.33203125" customWidth="1"/>
    <col min="8" max="8" width="20.44140625" customWidth="1"/>
    <col min="9" max="9" width="2.44140625" customWidth="1"/>
    <col min="10" max="10" width="18.6640625" customWidth="1"/>
    <col min="11" max="11" width="10.6640625" customWidth="1"/>
    <col min="12" max="12" width="18.6640625" customWidth="1"/>
    <col min="13" max="13" width="9.6640625" customWidth="1"/>
    <col min="14" max="14" width="3.6640625" customWidth="1"/>
    <col min="15" max="15" width="18.109375" customWidth="1"/>
    <col min="16" max="16" width="22" customWidth="1"/>
    <col min="17" max="26" width="11.44140625" customWidth="1"/>
  </cols>
  <sheetData>
    <row r="1" spans="1:15" ht="57.6">
      <c r="A1" s="366" t="s">
        <v>283</v>
      </c>
      <c r="B1" s="248"/>
      <c r="C1" s="248"/>
      <c r="D1" s="248"/>
      <c r="E1" s="248"/>
      <c r="F1" s="248"/>
      <c r="G1" s="248"/>
      <c r="H1" s="30">
        <f>+H162</f>
        <v>0</v>
      </c>
      <c r="I1" s="31"/>
      <c r="J1" s="30">
        <f>+J162</f>
        <v>0</v>
      </c>
      <c r="K1" s="120" t="e">
        <f>+J1/H1</f>
        <v>#DIV/0!</v>
      </c>
      <c r="L1" s="30">
        <f>+L162</f>
        <v>0</v>
      </c>
      <c r="M1" s="120" t="e">
        <f>+L1/H1</f>
        <v>#DIV/0!</v>
      </c>
      <c r="N1" s="31"/>
      <c r="O1" s="121" t="s">
        <v>284</v>
      </c>
    </row>
    <row r="2" spans="1:15" ht="28.8">
      <c r="A2" s="122" t="s">
        <v>285</v>
      </c>
      <c r="B2" s="122" t="s">
        <v>286</v>
      </c>
      <c r="C2" s="122" t="s">
        <v>287</v>
      </c>
      <c r="D2" s="122" t="s">
        <v>288</v>
      </c>
      <c r="E2" s="122" t="s">
        <v>289</v>
      </c>
      <c r="F2" s="122" t="s">
        <v>290</v>
      </c>
      <c r="G2" s="122" t="s">
        <v>291</v>
      </c>
      <c r="H2" s="122" t="s">
        <v>292</v>
      </c>
      <c r="I2" s="31"/>
      <c r="J2" s="123" t="s">
        <v>293</v>
      </c>
      <c r="K2" s="124" t="s">
        <v>294</v>
      </c>
      <c r="L2" s="123" t="s">
        <v>295</v>
      </c>
      <c r="M2" s="125" t="s">
        <v>294</v>
      </c>
      <c r="N2" s="33"/>
      <c r="O2" s="32"/>
    </row>
    <row r="3" spans="1:15">
      <c r="A3" s="368" t="s">
        <v>82</v>
      </c>
      <c r="B3" s="165"/>
      <c r="C3" s="166"/>
      <c r="D3" s="158"/>
      <c r="E3" s="159"/>
      <c r="F3" s="159"/>
      <c r="G3" s="153"/>
      <c r="H3" s="126">
        <f t="shared" ref="H3:H40" si="0">+G3*F3</f>
        <v>0</v>
      </c>
      <c r="I3" s="127"/>
      <c r="J3" s="153"/>
      <c r="K3" s="128" t="e">
        <f t="shared" ref="K3:K66" si="1">+J3/$H$1</f>
        <v>#DIV/0!</v>
      </c>
      <c r="L3" s="153"/>
      <c r="M3" s="128" t="e">
        <f t="shared" ref="M3:M71" si="2">+L3/$H$1</f>
        <v>#DIV/0!</v>
      </c>
      <c r="N3" s="31"/>
      <c r="O3" s="129">
        <f t="shared" ref="O3:O7" si="3">+H3-J3-L3</f>
        <v>0</v>
      </c>
    </row>
    <row r="4" spans="1:15">
      <c r="A4" s="368"/>
      <c r="B4" s="165"/>
      <c r="C4" s="166"/>
      <c r="D4" s="158"/>
      <c r="E4" s="159"/>
      <c r="F4" s="159"/>
      <c r="G4" s="153"/>
      <c r="H4" s="126">
        <f t="shared" si="0"/>
        <v>0</v>
      </c>
      <c r="I4" s="127"/>
      <c r="J4" s="153"/>
      <c r="K4" s="128" t="e">
        <f t="shared" si="1"/>
        <v>#DIV/0!</v>
      </c>
      <c r="L4" s="152"/>
      <c r="M4" s="128" t="e">
        <f t="shared" si="2"/>
        <v>#DIV/0!</v>
      </c>
      <c r="N4" s="31"/>
      <c r="O4" s="129">
        <f t="shared" si="3"/>
        <v>0</v>
      </c>
    </row>
    <row r="5" spans="1:15">
      <c r="A5" s="368"/>
      <c r="B5" s="165"/>
      <c r="C5" s="166"/>
      <c r="D5" s="158"/>
      <c r="E5" s="159"/>
      <c r="F5" s="159"/>
      <c r="G5" s="153"/>
      <c r="H5" s="126">
        <f t="shared" si="0"/>
        <v>0</v>
      </c>
      <c r="I5" s="127"/>
      <c r="J5" s="153"/>
      <c r="K5" s="128" t="e">
        <f t="shared" si="1"/>
        <v>#DIV/0!</v>
      </c>
      <c r="L5" s="153"/>
      <c r="M5" s="128" t="e">
        <f t="shared" si="2"/>
        <v>#DIV/0!</v>
      </c>
      <c r="N5" s="31"/>
      <c r="O5" s="129">
        <f t="shared" si="3"/>
        <v>0</v>
      </c>
    </row>
    <row r="6" spans="1:15">
      <c r="A6" s="368"/>
      <c r="B6" s="165"/>
      <c r="C6" s="166"/>
      <c r="D6" s="158"/>
      <c r="E6" s="159"/>
      <c r="F6" s="159"/>
      <c r="G6" s="153"/>
      <c r="H6" s="126">
        <f t="shared" si="0"/>
        <v>0</v>
      </c>
      <c r="I6" s="127"/>
      <c r="J6" s="153"/>
      <c r="K6" s="128" t="e">
        <f t="shared" si="1"/>
        <v>#DIV/0!</v>
      </c>
      <c r="L6" s="152"/>
      <c r="M6" s="128" t="e">
        <f t="shared" si="2"/>
        <v>#DIV/0!</v>
      </c>
      <c r="N6" s="31"/>
      <c r="O6" s="129">
        <f t="shared" si="3"/>
        <v>0</v>
      </c>
    </row>
    <row r="7" spans="1:15">
      <c r="A7" s="368"/>
      <c r="B7" s="165"/>
      <c r="C7" s="166"/>
      <c r="D7" s="158"/>
      <c r="E7" s="159"/>
      <c r="F7" s="159"/>
      <c r="G7" s="153"/>
      <c r="H7" s="126">
        <f t="shared" si="0"/>
        <v>0</v>
      </c>
      <c r="I7" s="127"/>
      <c r="J7" s="153"/>
      <c r="K7" s="128" t="e">
        <f t="shared" si="1"/>
        <v>#DIV/0!</v>
      </c>
      <c r="L7" s="152"/>
      <c r="M7" s="128" t="e">
        <f t="shared" si="2"/>
        <v>#DIV/0!</v>
      </c>
      <c r="N7" s="31"/>
      <c r="O7" s="129">
        <f t="shared" si="3"/>
        <v>0</v>
      </c>
    </row>
    <row r="8" spans="1:15">
      <c r="A8" s="368"/>
      <c r="B8" s="165"/>
      <c r="C8" s="166"/>
      <c r="D8" s="158"/>
      <c r="E8" s="159"/>
      <c r="F8" s="159"/>
      <c r="G8" s="153"/>
      <c r="H8" s="126">
        <f t="shared" si="0"/>
        <v>0</v>
      </c>
      <c r="I8" s="127"/>
      <c r="J8" s="153"/>
      <c r="K8" s="128" t="e">
        <f t="shared" si="1"/>
        <v>#DIV/0!</v>
      </c>
      <c r="L8" s="153"/>
      <c r="M8" s="128" t="e">
        <f t="shared" si="2"/>
        <v>#DIV/0!</v>
      </c>
      <c r="N8" s="31"/>
      <c r="O8" s="129">
        <f t="shared" ref="O8:O69" si="4">+H8-J8-L8</f>
        <v>0</v>
      </c>
    </row>
    <row r="9" spans="1:15">
      <c r="A9" s="368"/>
      <c r="B9" s="165"/>
      <c r="C9" s="166"/>
      <c r="D9" s="158"/>
      <c r="E9" s="159"/>
      <c r="F9" s="159"/>
      <c r="G9" s="153"/>
      <c r="H9" s="126">
        <f t="shared" si="0"/>
        <v>0</v>
      </c>
      <c r="I9" s="127"/>
      <c r="J9" s="153"/>
      <c r="K9" s="128" t="e">
        <f t="shared" si="1"/>
        <v>#DIV/0!</v>
      </c>
      <c r="L9" s="153"/>
      <c r="M9" s="128" t="e">
        <f t="shared" si="2"/>
        <v>#DIV/0!</v>
      </c>
      <c r="N9" s="31"/>
      <c r="O9" s="129">
        <f t="shared" si="4"/>
        <v>0</v>
      </c>
    </row>
    <row r="10" spans="1:15">
      <c r="A10" s="368"/>
      <c r="B10" s="165"/>
      <c r="C10" s="166"/>
      <c r="D10" s="158"/>
      <c r="E10" s="159"/>
      <c r="F10" s="159"/>
      <c r="G10" s="153"/>
      <c r="H10" s="126">
        <f t="shared" si="0"/>
        <v>0</v>
      </c>
      <c r="I10" s="127"/>
      <c r="J10" s="153"/>
      <c r="K10" s="128" t="e">
        <f t="shared" si="1"/>
        <v>#DIV/0!</v>
      </c>
      <c r="L10" s="153"/>
      <c r="M10" s="128" t="e">
        <f t="shared" si="2"/>
        <v>#DIV/0!</v>
      </c>
      <c r="N10" s="31"/>
      <c r="O10" s="129">
        <f t="shared" si="4"/>
        <v>0</v>
      </c>
    </row>
    <row r="11" spans="1:15">
      <c r="A11" s="368"/>
      <c r="B11" s="165"/>
      <c r="C11" s="166"/>
      <c r="D11" s="158"/>
      <c r="E11" s="159"/>
      <c r="F11" s="159"/>
      <c r="G11" s="153"/>
      <c r="H11" s="126">
        <f t="shared" si="0"/>
        <v>0</v>
      </c>
      <c r="I11" s="127"/>
      <c r="J11" s="153"/>
      <c r="K11" s="128" t="e">
        <f t="shared" si="1"/>
        <v>#DIV/0!</v>
      </c>
      <c r="L11" s="152"/>
      <c r="M11" s="128" t="e">
        <f t="shared" si="2"/>
        <v>#DIV/0!</v>
      </c>
      <c r="N11" s="31"/>
      <c r="O11" s="129">
        <f t="shared" si="4"/>
        <v>0</v>
      </c>
    </row>
    <row r="12" spans="1:15">
      <c r="A12" s="368"/>
      <c r="B12" s="165"/>
      <c r="C12" s="166"/>
      <c r="D12" s="158"/>
      <c r="E12" s="159"/>
      <c r="F12" s="159"/>
      <c r="G12" s="153"/>
      <c r="H12" s="126">
        <f t="shared" si="0"/>
        <v>0</v>
      </c>
      <c r="I12" s="127"/>
      <c r="J12" s="153"/>
      <c r="K12" s="128" t="e">
        <f t="shared" si="1"/>
        <v>#DIV/0!</v>
      </c>
      <c r="L12" s="152"/>
      <c r="M12" s="128" t="e">
        <f t="shared" si="2"/>
        <v>#DIV/0!</v>
      </c>
      <c r="N12" s="31"/>
      <c r="O12" s="129">
        <f t="shared" si="4"/>
        <v>0</v>
      </c>
    </row>
    <row r="13" spans="1:15">
      <c r="A13" s="368"/>
      <c r="B13" s="165"/>
      <c r="C13" s="166"/>
      <c r="D13" s="158"/>
      <c r="E13" s="159"/>
      <c r="F13" s="159"/>
      <c r="G13" s="153"/>
      <c r="H13" s="126">
        <f t="shared" si="0"/>
        <v>0</v>
      </c>
      <c r="I13" s="127"/>
      <c r="J13" s="153"/>
      <c r="K13" s="128" t="e">
        <f t="shared" si="1"/>
        <v>#DIV/0!</v>
      </c>
      <c r="L13" s="152"/>
      <c r="M13" s="128" t="e">
        <f t="shared" si="2"/>
        <v>#DIV/0!</v>
      </c>
      <c r="N13" s="31"/>
      <c r="O13" s="129">
        <f t="shared" si="4"/>
        <v>0</v>
      </c>
    </row>
    <row r="14" spans="1:15">
      <c r="A14" s="368"/>
      <c r="B14" s="165"/>
      <c r="C14" s="166"/>
      <c r="D14" s="158"/>
      <c r="E14" s="159"/>
      <c r="F14" s="159"/>
      <c r="G14" s="153"/>
      <c r="H14" s="126">
        <f t="shared" si="0"/>
        <v>0</v>
      </c>
      <c r="I14" s="127"/>
      <c r="J14" s="153"/>
      <c r="K14" s="128" t="e">
        <f t="shared" si="1"/>
        <v>#DIV/0!</v>
      </c>
      <c r="L14" s="152"/>
      <c r="M14" s="128" t="e">
        <f t="shared" si="2"/>
        <v>#DIV/0!</v>
      </c>
      <c r="N14" s="31"/>
      <c r="O14" s="129">
        <f t="shared" si="4"/>
        <v>0</v>
      </c>
    </row>
    <row r="15" spans="1:15">
      <c r="A15" s="368"/>
      <c r="B15" s="165"/>
      <c r="C15" s="166"/>
      <c r="D15" s="158"/>
      <c r="E15" s="159"/>
      <c r="F15" s="159"/>
      <c r="G15" s="153"/>
      <c r="H15" s="126">
        <f t="shared" si="0"/>
        <v>0</v>
      </c>
      <c r="I15" s="127"/>
      <c r="J15" s="153"/>
      <c r="K15" s="128" t="e">
        <f t="shared" si="1"/>
        <v>#DIV/0!</v>
      </c>
      <c r="L15" s="152"/>
      <c r="M15" s="128" t="e">
        <f t="shared" si="2"/>
        <v>#DIV/0!</v>
      </c>
      <c r="N15" s="31"/>
      <c r="O15" s="129">
        <f t="shared" si="4"/>
        <v>0</v>
      </c>
    </row>
    <row r="16" spans="1:15">
      <c r="A16" s="368"/>
      <c r="B16" s="165"/>
      <c r="C16" s="166"/>
      <c r="D16" s="158"/>
      <c r="E16" s="159"/>
      <c r="F16" s="159"/>
      <c r="G16" s="153"/>
      <c r="H16" s="126">
        <f t="shared" si="0"/>
        <v>0</v>
      </c>
      <c r="I16" s="127"/>
      <c r="J16" s="153"/>
      <c r="K16" s="128" t="e">
        <f t="shared" si="1"/>
        <v>#DIV/0!</v>
      </c>
      <c r="L16" s="152"/>
      <c r="M16" s="128" t="e">
        <f t="shared" si="2"/>
        <v>#DIV/0!</v>
      </c>
      <c r="N16" s="31"/>
      <c r="O16" s="129">
        <f t="shared" si="4"/>
        <v>0</v>
      </c>
    </row>
    <row r="17" spans="1:15">
      <c r="A17" s="368"/>
      <c r="B17" s="165"/>
      <c r="C17" s="166"/>
      <c r="D17" s="158"/>
      <c r="E17" s="159"/>
      <c r="F17" s="159"/>
      <c r="G17" s="153"/>
      <c r="H17" s="126">
        <f t="shared" si="0"/>
        <v>0</v>
      </c>
      <c r="I17" s="127"/>
      <c r="J17" s="153"/>
      <c r="K17" s="128" t="e">
        <f t="shared" si="1"/>
        <v>#DIV/0!</v>
      </c>
      <c r="L17" s="152"/>
      <c r="M17" s="128" t="e">
        <f t="shared" si="2"/>
        <v>#DIV/0!</v>
      </c>
      <c r="N17" s="31"/>
      <c r="O17" s="129">
        <f t="shared" si="4"/>
        <v>0</v>
      </c>
    </row>
    <row r="18" spans="1:15">
      <c r="A18" s="368"/>
      <c r="B18" s="165"/>
      <c r="C18" s="166"/>
      <c r="D18" s="158"/>
      <c r="E18" s="159"/>
      <c r="F18" s="159"/>
      <c r="G18" s="153"/>
      <c r="H18" s="126">
        <f t="shared" si="0"/>
        <v>0</v>
      </c>
      <c r="I18" s="127"/>
      <c r="J18" s="153"/>
      <c r="K18" s="128" t="e">
        <f t="shared" si="1"/>
        <v>#DIV/0!</v>
      </c>
      <c r="L18" s="152"/>
      <c r="M18" s="128" t="e">
        <f t="shared" si="2"/>
        <v>#DIV/0!</v>
      </c>
      <c r="N18" s="31"/>
      <c r="O18" s="129">
        <f t="shared" si="4"/>
        <v>0</v>
      </c>
    </row>
    <row r="19" spans="1:15">
      <c r="A19" s="368"/>
      <c r="B19" s="165"/>
      <c r="C19" s="166"/>
      <c r="D19" s="158"/>
      <c r="E19" s="159"/>
      <c r="F19" s="159"/>
      <c r="G19" s="153"/>
      <c r="H19" s="126">
        <f t="shared" si="0"/>
        <v>0</v>
      </c>
      <c r="I19" s="127"/>
      <c r="J19" s="153"/>
      <c r="K19" s="128" t="e">
        <f t="shared" si="1"/>
        <v>#DIV/0!</v>
      </c>
      <c r="L19" s="152"/>
      <c r="M19" s="128" t="e">
        <f t="shared" si="2"/>
        <v>#DIV/0!</v>
      </c>
      <c r="N19" s="31"/>
      <c r="O19" s="129">
        <f t="shared" si="4"/>
        <v>0</v>
      </c>
    </row>
    <row r="20" spans="1:15">
      <c r="A20" s="368"/>
      <c r="B20" s="165"/>
      <c r="C20" s="166"/>
      <c r="D20" s="158"/>
      <c r="E20" s="159"/>
      <c r="F20" s="159"/>
      <c r="G20" s="153"/>
      <c r="H20" s="126">
        <f t="shared" si="0"/>
        <v>0</v>
      </c>
      <c r="I20" s="127"/>
      <c r="J20" s="153"/>
      <c r="K20" s="128" t="e">
        <f t="shared" si="1"/>
        <v>#DIV/0!</v>
      </c>
      <c r="L20" s="152"/>
      <c r="M20" s="128" t="e">
        <f t="shared" si="2"/>
        <v>#DIV/0!</v>
      </c>
      <c r="N20" s="31"/>
      <c r="O20" s="129">
        <f t="shared" si="4"/>
        <v>0</v>
      </c>
    </row>
    <row r="21" spans="1:15">
      <c r="A21" s="368"/>
      <c r="B21" s="165"/>
      <c r="C21" s="166"/>
      <c r="D21" s="158"/>
      <c r="E21" s="159"/>
      <c r="F21" s="159"/>
      <c r="G21" s="153"/>
      <c r="H21" s="126">
        <f t="shared" si="0"/>
        <v>0</v>
      </c>
      <c r="I21" s="127"/>
      <c r="J21" s="153"/>
      <c r="K21" s="128" t="e">
        <f t="shared" si="1"/>
        <v>#DIV/0!</v>
      </c>
      <c r="L21" s="152"/>
      <c r="M21" s="128" t="e">
        <f t="shared" si="2"/>
        <v>#DIV/0!</v>
      </c>
      <c r="N21" s="31"/>
      <c r="O21" s="129">
        <f t="shared" si="4"/>
        <v>0</v>
      </c>
    </row>
    <row r="22" spans="1:15">
      <c r="A22" s="368"/>
      <c r="B22" s="165"/>
      <c r="C22" s="166"/>
      <c r="D22" s="158"/>
      <c r="E22" s="159"/>
      <c r="F22" s="159"/>
      <c r="G22" s="153"/>
      <c r="H22" s="126">
        <f t="shared" si="0"/>
        <v>0</v>
      </c>
      <c r="I22" s="127"/>
      <c r="J22" s="153"/>
      <c r="K22" s="128" t="e">
        <f t="shared" si="1"/>
        <v>#DIV/0!</v>
      </c>
      <c r="L22" s="152"/>
      <c r="M22" s="128" t="e">
        <f t="shared" si="2"/>
        <v>#DIV/0!</v>
      </c>
      <c r="N22" s="31"/>
      <c r="O22" s="129">
        <f t="shared" si="4"/>
        <v>0</v>
      </c>
    </row>
    <row r="23" spans="1:15">
      <c r="A23" s="368"/>
      <c r="B23" s="165"/>
      <c r="C23" s="166"/>
      <c r="D23" s="158"/>
      <c r="E23" s="159"/>
      <c r="F23" s="159"/>
      <c r="G23" s="153"/>
      <c r="H23" s="126">
        <f t="shared" si="0"/>
        <v>0</v>
      </c>
      <c r="I23" s="127"/>
      <c r="J23" s="153"/>
      <c r="K23" s="128" t="e">
        <f t="shared" si="1"/>
        <v>#DIV/0!</v>
      </c>
      <c r="L23" s="152"/>
      <c r="M23" s="128" t="e">
        <f t="shared" si="2"/>
        <v>#DIV/0!</v>
      </c>
      <c r="N23" s="31"/>
      <c r="O23" s="129">
        <f t="shared" si="4"/>
        <v>0</v>
      </c>
    </row>
    <row r="24" spans="1:15">
      <c r="A24" s="368"/>
      <c r="B24" s="165"/>
      <c r="C24" s="166"/>
      <c r="D24" s="158"/>
      <c r="E24" s="159"/>
      <c r="F24" s="159"/>
      <c r="G24" s="153"/>
      <c r="H24" s="126">
        <f t="shared" si="0"/>
        <v>0</v>
      </c>
      <c r="I24" s="127"/>
      <c r="J24" s="153"/>
      <c r="K24" s="128" t="e">
        <f t="shared" si="1"/>
        <v>#DIV/0!</v>
      </c>
      <c r="L24" s="152"/>
      <c r="M24" s="128" t="e">
        <f t="shared" si="2"/>
        <v>#DIV/0!</v>
      </c>
      <c r="N24" s="31"/>
      <c r="O24" s="129">
        <f t="shared" si="4"/>
        <v>0</v>
      </c>
    </row>
    <row r="25" spans="1:15">
      <c r="A25" s="368"/>
      <c r="B25" s="165"/>
      <c r="C25" s="166"/>
      <c r="D25" s="158"/>
      <c r="E25" s="159"/>
      <c r="F25" s="159"/>
      <c r="G25" s="153"/>
      <c r="H25" s="126">
        <f t="shared" si="0"/>
        <v>0</v>
      </c>
      <c r="I25" s="127"/>
      <c r="J25" s="153"/>
      <c r="K25" s="128" t="e">
        <f t="shared" si="1"/>
        <v>#DIV/0!</v>
      </c>
      <c r="L25" s="152"/>
      <c r="M25" s="128" t="e">
        <f t="shared" si="2"/>
        <v>#DIV/0!</v>
      </c>
      <c r="N25" s="31"/>
      <c r="O25" s="129">
        <f t="shared" si="4"/>
        <v>0</v>
      </c>
    </row>
    <row r="26" spans="1:15">
      <c r="A26" s="368"/>
      <c r="B26" s="165"/>
      <c r="C26" s="166"/>
      <c r="D26" s="158"/>
      <c r="E26" s="159"/>
      <c r="F26" s="159"/>
      <c r="G26" s="153"/>
      <c r="H26" s="126">
        <f t="shared" si="0"/>
        <v>0</v>
      </c>
      <c r="I26" s="127"/>
      <c r="J26" s="153"/>
      <c r="K26" s="128" t="e">
        <f t="shared" si="1"/>
        <v>#DIV/0!</v>
      </c>
      <c r="L26" s="152"/>
      <c r="M26" s="128" t="e">
        <f t="shared" si="2"/>
        <v>#DIV/0!</v>
      </c>
      <c r="N26" s="31"/>
      <c r="O26" s="129">
        <f t="shared" si="4"/>
        <v>0</v>
      </c>
    </row>
    <row r="27" spans="1:15">
      <c r="A27" s="368"/>
      <c r="B27" s="165"/>
      <c r="C27" s="166"/>
      <c r="D27" s="158"/>
      <c r="E27" s="159"/>
      <c r="F27" s="159"/>
      <c r="G27" s="153"/>
      <c r="H27" s="126">
        <f t="shared" si="0"/>
        <v>0</v>
      </c>
      <c r="I27" s="127"/>
      <c r="J27" s="152"/>
      <c r="K27" s="128" t="e">
        <f t="shared" si="1"/>
        <v>#DIV/0!</v>
      </c>
      <c r="L27" s="152"/>
      <c r="M27" s="128" t="e">
        <f t="shared" si="2"/>
        <v>#DIV/0!</v>
      </c>
      <c r="N27" s="31"/>
      <c r="O27" s="129">
        <f t="shared" si="4"/>
        <v>0</v>
      </c>
    </row>
    <row r="28" spans="1:15">
      <c r="A28" s="368"/>
      <c r="B28" s="165"/>
      <c r="C28" s="166"/>
      <c r="D28" s="158"/>
      <c r="E28" s="159"/>
      <c r="F28" s="159"/>
      <c r="G28" s="153"/>
      <c r="H28" s="126">
        <f t="shared" si="0"/>
        <v>0</v>
      </c>
      <c r="I28" s="127"/>
      <c r="J28" s="152"/>
      <c r="K28" s="128" t="e">
        <f t="shared" si="1"/>
        <v>#DIV/0!</v>
      </c>
      <c r="L28" s="152"/>
      <c r="M28" s="128" t="e">
        <f t="shared" si="2"/>
        <v>#DIV/0!</v>
      </c>
      <c r="N28" s="31"/>
      <c r="O28" s="129">
        <f t="shared" si="4"/>
        <v>0</v>
      </c>
    </row>
    <row r="29" spans="1:15">
      <c r="A29" s="368"/>
      <c r="B29" s="165"/>
      <c r="C29" s="166"/>
      <c r="D29" s="158"/>
      <c r="E29" s="159"/>
      <c r="F29" s="159"/>
      <c r="G29" s="153"/>
      <c r="H29" s="126">
        <f t="shared" si="0"/>
        <v>0</v>
      </c>
      <c r="I29" s="127"/>
      <c r="J29" s="152"/>
      <c r="K29" s="128" t="e">
        <f t="shared" si="1"/>
        <v>#DIV/0!</v>
      </c>
      <c r="L29" s="152"/>
      <c r="M29" s="128" t="e">
        <f t="shared" si="2"/>
        <v>#DIV/0!</v>
      </c>
      <c r="N29" s="31"/>
      <c r="O29" s="129">
        <f t="shared" si="4"/>
        <v>0</v>
      </c>
    </row>
    <row r="30" spans="1:15">
      <c r="A30" s="368"/>
      <c r="B30" s="165"/>
      <c r="C30" s="166"/>
      <c r="D30" s="158"/>
      <c r="E30" s="159"/>
      <c r="F30" s="159"/>
      <c r="G30" s="153"/>
      <c r="H30" s="126">
        <f t="shared" si="0"/>
        <v>0</v>
      </c>
      <c r="I30" s="127"/>
      <c r="J30" s="152"/>
      <c r="K30" s="128" t="e">
        <f t="shared" si="1"/>
        <v>#DIV/0!</v>
      </c>
      <c r="L30" s="152"/>
      <c r="M30" s="128" t="e">
        <f t="shared" si="2"/>
        <v>#DIV/0!</v>
      </c>
      <c r="N30" s="31"/>
      <c r="O30" s="129">
        <f t="shared" si="4"/>
        <v>0</v>
      </c>
    </row>
    <row r="31" spans="1:15">
      <c r="A31" s="368"/>
      <c r="B31" s="165"/>
      <c r="C31" s="166"/>
      <c r="D31" s="158"/>
      <c r="E31" s="159"/>
      <c r="F31" s="159"/>
      <c r="G31" s="153"/>
      <c r="H31" s="126">
        <f t="shared" si="0"/>
        <v>0</v>
      </c>
      <c r="I31" s="127"/>
      <c r="J31" s="152"/>
      <c r="K31" s="128" t="e">
        <f t="shared" si="1"/>
        <v>#DIV/0!</v>
      </c>
      <c r="L31" s="152"/>
      <c r="M31" s="128" t="e">
        <f t="shared" si="2"/>
        <v>#DIV/0!</v>
      </c>
      <c r="N31" s="31"/>
      <c r="O31" s="129">
        <f t="shared" si="4"/>
        <v>0</v>
      </c>
    </row>
    <row r="32" spans="1:15" ht="15" thickBot="1">
      <c r="A32" s="369"/>
      <c r="B32" s="167"/>
      <c r="C32" s="168"/>
      <c r="D32" s="160"/>
      <c r="E32" s="161"/>
      <c r="F32" s="161"/>
      <c r="G32" s="157"/>
      <c r="H32" s="130">
        <f t="shared" si="0"/>
        <v>0</v>
      </c>
      <c r="I32" s="131"/>
      <c r="J32" s="154"/>
      <c r="K32" s="132" t="e">
        <f t="shared" si="1"/>
        <v>#DIV/0!</v>
      </c>
      <c r="L32" s="154"/>
      <c r="M32" s="132" t="e">
        <f t="shared" si="2"/>
        <v>#DIV/0!</v>
      </c>
      <c r="N32" s="31"/>
      <c r="O32" s="129">
        <f t="shared" si="4"/>
        <v>0</v>
      </c>
    </row>
    <row r="33" spans="1:15">
      <c r="A33" s="370" t="s">
        <v>125</v>
      </c>
      <c r="B33" s="169"/>
      <c r="C33" s="170"/>
      <c r="D33" s="162"/>
      <c r="E33" s="163"/>
      <c r="F33" s="163"/>
      <c r="G33" s="164"/>
      <c r="H33" s="133">
        <f t="shared" si="0"/>
        <v>0</v>
      </c>
      <c r="I33" s="134"/>
      <c r="J33" s="155"/>
      <c r="K33" s="135" t="e">
        <f t="shared" si="1"/>
        <v>#DIV/0!</v>
      </c>
      <c r="L33" s="155"/>
      <c r="M33" s="135" t="e">
        <f t="shared" si="2"/>
        <v>#DIV/0!</v>
      </c>
      <c r="N33" s="31"/>
      <c r="O33" s="129">
        <f t="shared" si="4"/>
        <v>0</v>
      </c>
    </row>
    <row r="34" spans="1:15">
      <c r="A34" s="368"/>
      <c r="B34" s="165"/>
      <c r="C34" s="166"/>
      <c r="D34" s="158"/>
      <c r="E34" s="159"/>
      <c r="F34" s="159"/>
      <c r="G34" s="153"/>
      <c r="H34" s="126">
        <f t="shared" si="0"/>
        <v>0</v>
      </c>
      <c r="I34" s="127"/>
      <c r="J34" s="152"/>
      <c r="K34" s="128" t="e">
        <f t="shared" si="1"/>
        <v>#DIV/0!</v>
      </c>
      <c r="L34" s="152"/>
      <c r="M34" s="128" t="e">
        <f t="shared" si="2"/>
        <v>#DIV/0!</v>
      </c>
      <c r="N34" s="31"/>
      <c r="O34" s="129">
        <f t="shared" si="4"/>
        <v>0</v>
      </c>
    </row>
    <row r="35" spans="1:15">
      <c r="A35" s="368"/>
      <c r="B35" s="165"/>
      <c r="C35" s="166"/>
      <c r="D35" s="158"/>
      <c r="E35" s="159"/>
      <c r="F35" s="159"/>
      <c r="G35" s="153"/>
      <c r="H35" s="126">
        <f t="shared" si="0"/>
        <v>0</v>
      </c>
      <c r="I35" s="127"/>
      <c r="J35" s="152"/>
      <c r="K35" s="128" t="e">
        <f>+J35/$H$1</f>
        <v>#DIV/0!</v>
      </c>
      <c r="L35" s="156"/>
      <c r="M35" s="128" t="e">
        <f>+L35/$H$1</f>
        <v>#DIV/0!</v>
      </c>
      <c r="N35" s="31"/>
      <c r="O35" s="129">
        <f t="shared" si="4"/>
        <v>0</v>
      </c>
    </row>
    <row r="36" spans="1:15">
      <c r="A36" s="368"/>
      <c r="B36" s="165"/>
      <c r="C36" s="166"/>
      <c r="D36" s="158"/>
      <c r="E36" s="159"/>
      <c r="F36" s="159"/>
      <c r="G36" s="153"/>
      <c r="H36" s="126">
        <f t="shared" si="0"/>
        <v>0</v>
      </c>
      <c r="I36" s="127"/>
      <c r="J36" s="152"/>
      <c r="K36" s="128" t="e">
        <f t="shared" si="1"/>
        <v>#DIV/0!</v>
      </c>
      <c r="L36" s="152"/>
      <c r="M36" s="128" t="e">
        <f t="shared" si="2"/>
        <v>#DIV/0!</v>
      </c>
      <c r="N36" s="31"/>
      <c r="O36" s="129">
        <f t="shared" si="4"/>
        <v>0</v>
      </c>
    </row>
    <row r="37" spans="1:15">
      <c r="A37" s="368"/>
      <c r="B37" s="165"/>
      <c r="C37" s="166"/>
      <c r="D37" s="158"/>
      <c r="E37" s="159"/>
      <c r="F37" s="159"/>
      <c r="G37" s="153"/>
      <c r="H37" s="126">
        <f t="shared" si="0"/>
        <v>0</v>
      </c>
      <c r="I37" s="127"/>
      <c r="J37" s="152"/>
      <c r="K37" s="128" t="e">
        <f t="shared" si="1"/>
        <v>#DIV/0!</v>
      </c>
      <c r="L37" s="152"/>
      <c r="M37" s="128" t="e">
        <f t="shared" si="2"/>
        <v>#DIV/0!</v>
      </c>
      <c r="N37" s="31"/>
      <c r="O37" s="129">
        <f t="shared" si="4"/>
        <v>0</v>
      </c>
    </row>
    <row r="38" spans="1:15">
      <c r="A38" s="368"/>
      <c r="B38" s="165"/>
      <c r="C38" s="166"/>
      <c r="D38" s="158"/>
      <c r="E38" s="159"/>
      <c r="F38" s="159"/>
      <c r="G38" s="153"/>
      <c r="H38" s="126">
        <f t="shared" si="0"/>
        <v>0</v>
      </c>
      <c r="I38" s="127"/>
      <c r="J38" s="152"/>
      <c r="K38" s="128" t="e">
        <f t="shared" si="1"/>
        <v>#DIV/0!</v>
      </c>
      <c r="L38" s="152"/>
      <c r="M38" s="128" t="e">
        <f t="shared" si="2"/>
        <v>#DIV/0!</v>
      </c>
      <c r="N38" s="31"/>
      <c r="O38" s="129">
        <f t="shared" si="4"/>
        <v>0</v>
      </c>
    </row>
    <row r="39" spans="1:15">
      <c r="A39" s="368"/>
      <c r="B39" s="165"/>
      <c r="C39" s="166"/>
      <c r="D39" s="158"/>
      <c r="E39" s="159"/>
      <c r="F39" s="159"/>
      <c r="G39" s="153"/>
      <c r="H39" s="126">
        <f t="shared" si="0"/>
        <v>0</v>
      </c>
      <c r="I39" s="127"/>
      <c r="J39" s="152"/>
      <c r="K39" s="128" t="e">
        <f t="shared" si="1"/>
        <v>#DIV/0!</v>
      </c>
      <c r="L39" s="152"/>
      <c r="M39" s="128" t="e">
        <f t="shared" si="2"/>
        <v>#DIV/0!</v>
      </c>
      <c r="N39" s="31"/>
      <c r="O39" s="129">
        <f t="shared" si="4"/>
        <v>0</v>
      </c>
    </row>
    <row r="40" spans="1:15">
      <c r="A40" s="368"/>
      <c r="B40" s="165"/>
      <c r="C40" s="166"/>
      <c r="D40" s="158"/>
      <c r="E40" s="159"/>
      <c r="F40" s="159"/>
      <c r="G40" s="153"/>
      <c r="H40" s="126">
        <f t="shared" si="0"/>
        <v>0</v>
      </c>
      <c r="I40" s="127"/>
      <c r="J40" s="152"/>
      <c r="K40" s="128" t="e">
        <f t="shared" si="1"/>
        <v>#DIV/0!</v>
      </c>
      <c r="L40" s="152"/>
      <c r="M40" s="128" t="e">
        <f t="shared" si="2"/>
        <v>#DIV/0!</v>
      </c>
      <c r="N40" s="31"/>
      <c r="O40" s="129">
        <f t="shared" si="4"/>
        <v>0</v>
      </c>
    </row>
    <row r="41" spans="1:15">
      <c r="A41" s="368"/>
      <c r="B41" s="165"/>
      <c r="C41" s="166"/>
      <c r="D41" s="158"/>
      <c r="E41" s="159"/>
      <c r="F41" s="159"/>
      <c r="G41" s="153"/>
      <c r="H41" s="126">
        <f t="shared" ref="H41:H67" si="5">+G41*F41</f>
        <v>0</v>
      </c>
      <c r="I41" s="127"/>
      <c r="J41" s="152"/>
      <c r="K41" s="128" t="e">
        <f t="shared" si="1"/>
        <v>#DIV/0!</v>
      </c>
      <c r="L41" s="152"/>
      <c r="M41" s="128" t="e">
        <f t="shared" si="2"/>
        <v>#DIV/0!</v>
      </c>
      <c r="N41" s="31"/>
      <c r="O41" s="129">
        <f t="shared" si="4"/>
        <v>0</v>
      </c>
    </row>
    <row r="42" spans="1:15">
      <c r="A42" s="368"/>
      <c r="B42" s="165"/>
      <c r="C42" s="166"/>
      <c r="D42" s="158"/>
      <c r="E42" s="159"/>
      <c r="F42" s="159"/>
      <c r="G42" s="153"/>
      <c r="H42" s="126">
        <f t="shared" si="5"/>
        <v>0</v>
      </c>
      <c r="I42" s="127"/>
      <c r="J42" s="152"/>
      <c r="K42" s="128" t="e">
        <f t="shared" si="1"/>
        <v>#DIV/0!</v>
      </c>
      <c r="L42" s="152"/>
      <c r="M42" s="128" t="e">
        <f t="shared" si="2"/>
        <v>#DIV/0!</v>
      </c>
      <c r="N42" s="31"/>
      <c r="O42" s="129">
        <f t="shared" si="4"/>
        <v>0</v>
      </c>
    </row>
    <row r="43" spans="1:15">
      <c r="A43" s="368"/>
      <c r="B43" s="165"/>
      <c r="C43" s="166"/>
      <c r="D43" s="158"/>
      <c r="E43" s="159"/>
      <c r="F43" s="159"/>
      <c r="G43" s="153"/>
      <c r="H43" s="126">
        <f t="shared" si="5"/>
        <v>0</v>
      </c>
      <c r="I43" s="127"/>
      <c r="J43" s="152"/>
      <c r="K43" s="128" t="e">
        <f t="shared" si="1"/>
        <v>#DIV/0!</v>
      </c>
      <c r="L43" s="152"/>
      <c r="M43" s="128" t="e">
        <f t="shared" si="2"/>
        <v>#DIV/0!</v>
      </c>
      <c r="N43" s="31"/>
      <c r="O43" s="129">
        <f t="shared" si="4"/>
        <v>0</v>
      </c>
    </row>
    <row r="44" spans="1:15">
      <c r="A44" s="368"/>
      <c r="B44" s="165"/>
      <c r="C44" s="166"/>
      <c r="D44" s="158"/>
      <c r="E44" s="159"/>
      <c r="F44" s="159"/>
      <c r="G44" s="153"/>
      <c r="H44" s="126">
        <f t="shared" si="5"/>
        <v>0</v>
      </c>
      <c r="I44" s="127"/>
      <c r="J44" s="152"/>
      <c r="K44" s="128" t="e">
        <f t="shared" si="1"/>
        <v>#DIV/0!</v>
      </c>
      <c r="L44" s="152"/>
      <c r="M44" s="128" t="e">
        <f t="shared" si="2"/>
        <v>#DIV/0!</v>
      </c>
      <c r="N44" s="31"/>
      <c r="O44" s="129">
        <f t="shared" si="4"/>
        <v>0</v>
      </c>
    </row>
    <row r="45" spans="1:15">
      <c r="A45" s="368"/>
      <c r="B45" s="165"/>
      <c r="C45" s="166"/>
      <c r="D45" s="158"/>
      <c r="E45" s="159"/>
      <c r="F45" s="159"/>
      <c r="G45" s="153"/>
      <c r="H45" s="126">
        <f t="shared" si="5"/>
        <v>0</v>
      </c>
      <c r="I45" s="127"/>
      <c r="J45" s="152"/>
      <c r="K45" s="128" t="e">
        <f t="shared" si="1"/>
        <v>#DIV/0!</v>
      </c>
      <c r="L45" s="152"/>
      <c r="M45" s="128" t="e">
        <f t="shared" si="2"/>
        <v>#DIV/0!</v>
      </c>
      <c r="N45" s="31"/>
      <c r="O45" s="129">
        <f t="shared" si="4"/>
        <v>0</v>
      </c>
    </row>
    <row r="46" spans="1:15">
      <c r="A46" s="368"/>
      <c r="B46" s="165"/>
      <c r="C46" s="166"/>
      <c r="D46" s="158"/>
      <c r="E46" s="159"/>
      <c r="F46" s="159"/>
      <c r="G46" s="153"/>
      <c r="H46" s="126">
        <f t="shared" si="5"/>
        <v>0</v>
      </c>
      <c r="I46" s="127"/>
      <c r="J46" s="152"/>
      <c r="K46" s="128" t="e">
        <f t="shared" si="1"/>
        <v>#DIV/0!</v>
      </c>
      <c r="L46" s="152"/>
      <c r="M46" s="128" t="e">
        <f t="shared" si="2"/>
        <v>#DIV/0!</v>
      </c>
      <c r="N46" s="31"/>
      <c r="O46" s="129">
        <f t="shared" si="4"/>
        <v>0</v>
      </c>
    </row>
    <row r="47" spans="1:15">
      <c r="A47" s="368"/>
      <c r="B47" s="165"/>
      <c r="C47" s="166"/>
      <c r="D47" s="158"/>
      <c r="E47" s="159"/>
      <c r="F47" s="159"/>
      <c r="G47" s="153"/>
      <c r="H47" s="126">
        <f t="shared" si="5"/>
        <v>0</v>
      </c>
      <c r="I47" s="127"/>
      <c r="J47" s="152"/>
      <c r="K47" s="128" t="e">
        <f t="shared" si="1"/>
        <v>#DIV/0!</v>
      </c>
      <c r="L47" s="152"/>
      <c r="M47" s="128" t="e">
        <f t="shared" si="2"/>
        <v>#DIV/0!</v>
      </c>
      <c r="N47" s="31"/>
      <c r="O47" s="129">
        <f t="shared" si="4"/>
        <v>0</v>
      </c>
    </row>
    <row r="48" spans="1:15">
      <c r="A48" s="368"/>
      <c r="B48" s="165"/>
      <c r="C48" s="166"/>
      <c r="D48" s="158"/>
      <c r="E48" s="159"/>
      <c r="F48" s="159"/>
      <c r="G48" s="153"/>
      <c r="H48" s="126">
        <f t="shared" si="5"/>
        <v>0</v>
      </c>
      <c r="I48" s="127"/>
      <c r="J48" s="152"/>
      <c r="K48" s="128" t="e">
        <f t="shared" si="1"/>
        <v>#DIV/0!</v>
      </c>
      <c r="L48" s="152"/>
      <c r="M48" s="128" t="e">
        <f t="shared" si="2"/>
        <v>#DIV/0!</v>
      </c>
      <c r="N48" s="31"/>
      <c r="O48" s="129">
        <f t="shared" si="4"/>
        <v>0</v>
      </c>
    </row>
    <row r="49" spans="1:15">
      <c r="A49" s="368"/>
      <c r="B49" s="165"/>
      <c r="C49" s="166"/>
      <c r="D49" s="158"/>
      <c r="E49" s="159"/>
      <c r="F49" s="159"/>
      <c r="G49" s="153"/>
      <c r="H49" s="126">
        <f t="shared" si="5"/>
        <v>0</v>
      </c>
      <c r="I49" s="127"/>
      <c r="J49" s="152"/>
      <c r="K49" s="128" t="e">
        <f t="shared" si="1"/>
        <v>#DIV/0!</v>
      </c>
      <c r="L49" s="152"/>
      <c r="M49" s="128" t="e">
        <f t="shared" si="2"/>
        <v>#DIV/0!</v>
      </c>
      <c r="N49" s="31"/>
      <c r="O49" s="129">
        <f t="shared" si="4"/>
        <v>0</v>
      </c>
    </row>
    <row r="50" spans="1:15">
      <c r="A50" s="368"/>
      <c r="B50" s="165"/>
      <c r="C50" s="166"/>
      <c r="D50" s="158"/>
      <c r="E50" s="159"/>
      <c r="F50" s="159"/>
      <c r="G50" s="153"/>
      <c r="H50" s="126">
        <f t="shared" si="5"/>
        <v>0</v>
      </c>
      <c r="I50" s="127"/>
      <c r="J50" s="152"/>
      <c r="K50" s="128" t="e">
        <f t="shared" si="1"/>
        <v>#DIV/0!</v>
      </c>
      <c r="L50" s="152"/>
      <c r="M50" s="128" t="e">
        <f t="shared" si="2"/>
        <v>#DIV/0!</v>
      </c>
      <c r="N50" s="31"/>
      <c r="O50" s="129">
        <f t="shared" si="4"/>
        <v>0</v>
      </c>
    </row>
    <row r="51" spans="1:15">
      <c r="A51" s="368"/>
      <c r="B51" s="165"/>
      <c r="C51" s="166"/>
      <c r="D51" s="158"/>
      <c r="E51" s="159"/>
      <c r="F51" s="159"/>
      <c r="G51" s="153"/>
      <c r="H51" s="126">
        <f t="shared" si="5"/>
        <v>0</v>
      </c>
      <c r="I51" s="127"/>
      <c r="J51" s="152"/>
      <c r="K51" s="128" t="e">
        <f t="shared" si="1"/>
        <v>#DIV/0!</v>
      </c>
      <c r="L51" s="152"/>
      <c r="M51" s="128" t="e">
        <f t="shared" si="2"/>
        <v>#DIV/0!</v>
      </c>
      <c r="N51" s="31"/>
      <c r="O51" s="129">
        <f t="shared" si="4"/>
        <v>0</v>
      </c>
    </row>
    <row r="52" spans="1:15">
      <c r="A52" s="368"/>
      <c r="B52" s="165"/>
      <c r="C52" s="166"/>
      <c r="D52" s="158"/>
      <c r="E52" s="159"/>
      <c r="F52" s="159"/>
      <c r="G52" s="153"/>
      <c r="H52" s="126">
        <f t="shared" si="5"/>
        <v>0</v>
      </c>
      <c r="I52" s="127"/>
      <c r="J52" s="152"/>
      <c r="K52" s="128" t="e">
        <f t="shared" si="1"/>
        <v>#DIV/0!</v>
      </c>
      <c r="L52" s="152"/>
      <c r="M52" s="128" t="e">
        <f t="shared" si="2"/>
        <v>#DIV/0!</v>
      </c>
      <c r="N52" s="31"/>
      <c r="O52" s="129">
        <f t="shared" si="4"/>
        <v>0</v>
      </c>
    </row>
    <row r="53" spans="1:15">
      <c r="A53" s="368"/>
      <c r="B53" s="165"/>
      <c r="C53" s="166"/>
      <c r="D53" s="158"/>
      <c r="E53" s="159"/>
      <c r="F53" s="159"/>
      <c r="G53" s="153"/>
      <c r="H53" s="126">
        <f t="shared" si="5"/>
        <v>0</v>
      </c>
      <c r="I53" s="127"/>
      <c r="J53" s="152"/>
      <c r="K53" s="128" t="e">
        <f t="shared" si="1"/>
        <v>#DIV/0!</v>
      </c>
      <c r="L53" s="152"/>
      <c r="M53" s="128" t="e">
        <f t="shared" si="2"/>
        <v>#DIV/0!</v>
      </c>
      <c r="N53" s="31"/>
      <c r="O53" s="129">
        <f t="shared" si="4"/>
        <v>0</v>
      </c>
    </row>
    <row r="54" spans="1:15">
      <c r="A54" s="368"/>
      <c r="B54" s="165"/>
      <c r="C54" s="166"/>
      <c r="D54" s="158"/>
      <c r="E54" s="159"/>
      <c r="F54" s="159"/>
      <c r="G54" s="153"/>
      <c r="H54" s="126">
        <f t="shared" si="5"/>
        <v>0</v>
      </c>
      <c r="I54" s="127"/>
      <c r="J54" s="152"/>
      <c r="K54" s="128" t="e">
        <f t="shared" si="1"/>
        <v>#DIV/0!</v>
      </c>
      <c r="L54" s="152"/>
      <c r="M54" s="128" t="e">
        <f t="shared" si="2"/>
        <v>#DIV/0!</v>
      </c>
      <c r="N54" s="31"/>
      <c r="O54" s="129">
        <f t="shared" si="4"/>
        <v>0</v>
      </c>
    </row>
    <row r="55" spans="1:15">
      <c r="A55" s="368"/>
      <c r="B55" s="165"/>
      <c r="C55" s="166"/>
      <c r="D55" s="158"/>
      <c r="E55" s="159"/>
      <c r="F55" s="159"/>
      <c r="G55" s="153"/>
      <c r="H55" s="126">
        <f t="shared" si="5"/>
        <v>0</v>
      </c>
      <c r="I55" s="127"/>
      <c r="J55" s="152"/>
      <c r="K55" s="128" t="e">
        <f t="shared" si="1"/>
        <v>#DIV/0!</v>
      </c>
      <c r="L55" s="152"/>
      <c r="M55" s="128" t="e">
        <f t="shared" si="2"/>
        <v>#DIV/0!</v>
      </c>
      <c r="N55" s="31"/>
      <c r="O55" s="129">
        <f t="shared" si="4"/>
        <v>0</v>
      </c>
    </row>
    <row r="56" spans="1:15">
      <c r="A56" s="368"/>
      <c r="B56" s="165"/>
      <c r="C56" s="166"/>
      <c r="D56" s="158"/>
      <c r="E56" s="159"/>
      <c r="F56" s="159"/>
      <c r="G56" s="153"/>
      <c r="H56" s="126">
        <f t="shared" si="5"/>
        <v>0</v>
      </c>
      <c r="I56" s="127"/>
      <c r="J56" s="152"/>
      <c r="K56" s="128" t="e">
        <f t="shared" si="1"/>
        <v>#DIV/0!</v>
      </c>
      <c r="L56" s="152"/>
      <c r="M56" s="128" t="e">
        <f t="shared" si="2"/>
        <v>#DIV/0!</v>
      </c>
      <c r="N56" s="31"/>
      <c r="O56" s="129">
        <f t="shared" si="4"/>
        <v>0</v>
      </c>
    </row>
    <row r="57" spans="1:15">
      <c r="A57" s="368"/>
      <c r="B57" s="165"/>
      <c r="C57" s="166"/>
      <c r="D57" s="158"/>
      <c r="E57" s="159"/>
      <c r="F57" s="159"/>
      <c r="G57" s="153"/>
      <c r="H57" s="126">
        <f t="shared" si="5"/>
        <v>0</v>
      </c>
      <c r="I57" s="127"/>
      <c r="J57" s="152"/>
      <c r="K57" s="128" t="e">
        <f t="shared" si="1"/>
        <v>#DIV/0!</v>
      </c>
      <c r="L57" s="152"/>
      <c r="M57" s="128" t="e">
        <f t="shared" si="2"/>
        <v>#DIV/0!</v>
      </c>
      <c r="N57" s="31"/>
      <c r="O57" s="129">
        <f t="shared" si="4"/>
        <v>0</v>
      </c>
    </row>
    <row r="58" spans="1:15">
      <c r="A58" s="368"/>
      <c r="B58" s="165"/>
      <c r="C58" s="166"/>
      <c r="D58" s="158"/>
      <c r="E58" s="159"/>
      <c r="F58" s="159"/>
      <c r="G58" s="153"/>
      <c r="H58" s="126">
        <f t="shared" si="5"/>
        <v>0</v>
      </c>
      <c r="I58" s="127"/>
      <c r="J58" s="152"/>
      <c r="K58" s="128" t="e">
        <f t="shared" si="1"/>
        <v>#DIV/0!</v>
      </c>
      <c r="L58" s="152"/>
      <c r="M58" s="128" t="e">
        <f t="shared" si="2"/>
        <v>#DIV/0!</v>
      </c>
      <c r="N58" s="31"/>
      <c r="O58" s="129">
        <f t="shared" si="4"/>
        <v>0</v>
      </c>
    </row>
    <row r="59" spans="1:15">
      <c r="A59" s="368"/>
      <c r="B59" s="165"/>
      <c r="C59" s="166"/>
      <c r="D59" s="158"/>
      <c r="E59" s="159"/>
      <c r="F59" s="159"/>
      <c r="G59" s="153"/>
      <c r="H59" s="126">
        <f t="shared" si="5"/>
        <v>0</v>
      </c>
      <c r="I59" s="127"/>
      <c r="J59" s="152"/>
      <c r="K59" s="128" t="e">
        <f t="shared" si="1"/>
        <v>#DIV/0!</v>
      </c>
      <c r="L59" s="152"/>
      <c r="M59" s="128" t="e">
        <f t="shared" si="2"/>
        <v>#DIV/0!</v>
      </c>
      <c r="N59" s="31"/>
      <c r="O59" s="129">
        <f t="shared" si="4"/>
        <v>0</v>
      </c>
    </row>
    <row r="60" spans="1:15">
      <c r="A60" s="368"/>
      <c r="B60" s="165"/>
      <c r="C60" s="166"/>
      <c r="D60" s="158"/>
      <c r="E60" s="159"/>
      <c r="F60" s="159"/>
      <c r="G60" s="153"/>
      <c r="H60" s="126">
        <f t="shared" si="5"/>
        <v>0</v>
      </c>
      <c r="I60" s="127"/>
      <c r="J60" s="152"/>
      <c r="K60" s="128" t="e">
        <f t="shared" si="1"/>
        <v>#DIV/0!</v>
      </c>
      <c r="L60" s="152"/>
      <c r="M60" s="128" t="e">
        <f t="shared" si="2"/>
        <v>#DIV/0!</v>
      </c>
      <c r="N60" s="31"/>
      <c r="O60" s="129">
        <f t="shared" si="4"/>
        <v>0</v>
      </c>
    </row>
    <row r="61" spans="1:15">
      <c r="A61" s="368"/>
      <c r="B61" s="165"/>
      <c r="C61" s="166"/>
      <c r="D61" s="158"/>
      <c r="E61" s="159"/>
      <c r="F61" s="159"/>
      <c r="G61" s="153"/>
      <c r="H61" s="126">
        <f t="shared" si="5"/>
        <v>0</v>
      </c>
      <c r="I61" s="127"/>
      <c r="J61" s="152"/>
      <c r="K61" s="128" t="e">
        <f t="shared" si="1"/>
        <v>#DIV/0!</v>
      </c>
      <c r="L61" s="152"/>
      <c r="M61" s="128" t="e">
        <f t="shared" si="2"/>
        <v>#DIV/0!</v>
      </c>
      <c r="N61" s="31"/>
      <c r="O61" s="129">
        <f t="shared" si="4"/>
        <v>0</v>
      </c>
    </row>
    <row r="62" spans="1:15">
      <c r="A62" s="368"/>
      <c r="B62" s="165"/>
      <c r="C62" s="166"/>
      <c r="D62" s="158"/>
      <c r="E62" s="159"/>
      <c r="F62" s="159"/>
      <c r="G62" s="153"/>
      <c r="H62" s="126">
        <f t="shared" si="5"/>
        <v>0</v>
      </c>
      <c r="I62" s="127"/>
      <c r="J62" s="152"/>
      <c r="K62" s="128" t="e">
        <f t="shared" si="1"/>
        <v>#DIV/0!</v>
      </c>
      <c r="L62" s="152"/>
      <c r="M62" s="128" t="e">
        <f t="shared" si="2"/>
        <v>#DIV/0!</v>
      </c>
      <c r="N62" s="31"/>
      <c r="O62" s="129">
        <f t="shared" si="4"/>
        <v>0</v>
      </c>
    </row>
    <row r="63" spans="1:15">
      <c r="A63" s="368"/>
      <c r="B63" s="165"/>
      <c r="C63" s="166"/>
      <c r="D63" s="158"/>
      <c r="E63" s="159"/>
      <c r="F63" s="159"/>
      <c r="G63" s="153"/>
      <c r="H63" s="126">
        <f t="shared" si="5"/>
        <v>0</v>
      </c>
      <c r="I63" s="127"/>
      <c r="J63" s="152"/>
      <c r="K63" s="128" t="e">
        <f t="shared" si="1"/>
        <v>#DIV/0!</v>
      </c>
      <c r="L63" s="152"/>
      <c r="M63" s="128" t="e">
        <f t="shared" si="2"/>
        <v>#DIV/0!</v>
      </c>
      <c r="N63" s="31"/>
      <c r="O63" s="129">
        <f t="shared" si="4"/>
        <v>0</v>
      </c>
    </row>
    <row r="64" spans="1:15">
      <c r="A64" s="368"/>
      <c r="B64" s="165"/>
      <c r="C64" s="166"/>
      <c r="D64" s="158"/>
      <c r="E64" s="159"/>
      <c r="F64" s="159"/>
      <c r="G64" s="153"/>
      <c r="H64" s="126">
        <f t="shared" si="5"/>
        <v>0</v>
      </c>
      <c r="I64" s="127"/>
      <c r="J64" s="152"/>
      <c r="K64" s="128" t="e">
        <f t="shared" si="1"/>
        <v>#DIV/0!</v>
      </c>
      <c r="L64" s="152"/>
      <c r="M64" s="128" t="e">
        <f t="shared" si="2"/>
        <v>#DIV/0!</v>
      </c>
      <c r="N64" s="31"/>
      <c r="O64" s="129">
        <f t="shared" si="4"/>
        <v>0</v>
      </c>
    </row>
    <row r="65" spans="1:15">
      <c r="A65" s="368"/>
      <c r="B65" s="165"/>
      <c r="C65" s="166"/>
      <c r="D65" s="158"/>
      <c r="E65" s="159"/>
      <c r="F65" s="159"/>
      <c r="G65" s="153"/>
      <c r="H65" s="126">
        <f t="shared" si="5"/>
        <v>0</v>
      </c>
      <c r="I65" s="127"/>
      <c r="J65" s="152"/>
      <c r="K65" s="128" t="e">
        <f>+J65/$H$1</f>
        <v>#DIV/0!</v>
      </c>
      <c r="L65" s="152"/>
      <c r="M65" s="128" t="e">
        <f t="shared" si="2"/>
        <v>#DIV/0!</v>
      </c>
      <c r="N65" s="31"/>
      <c r="O65" s="129">
        <f t="shared" si="4"/>
        <v>0</v>
      </c>
    </row>
    <row r="66" spans="1:15">
      <c r="A66" s="368"/>
      <c r="B66" s="165"/>
      <c r="C66" s="166"/>
      <c r="D66" s="158"/>
      <c r="E66" s="159"/>
      <c r="F66" s="159"/>
      <c r="G66" s="153"/>
      <c r="H66" s="126">
        <f t="shared" si="5"/>
        <v>0</v>
      </c>
      <c r="I66" s="127"/>
      <c r="J66" s="152"/>
      <c r="K66" s="128" t="e">
        <f t="shared" si="1"/>
        <v>#DIV/0!</v>
      </c>
      <c r="L66" s="152"/>
      <c r="M66" s="128" t="e">
        <f t="shared" si="2"/>
        <v>#DIV/0!</v>
      </c>
      <c r="N66" s="31"/>
      <c r="O66" s="129">
        <f t="shared" si="4"/>
        <v>0</v>
      </c>
    </row>
    <row r="67" spans="1:15">
      <c r="A67" s="368"/>
      <c r="B67" s="165"/>
      <c r="C67" s="166"/>
      <c r="D67" s="158"/>
      <c r="E67" s="159"/>
      <c r="F67" s="159"/>
      <c r="G67" s="153"/>
      <c r="H67" s="126">
        <f t="shared" si="5"/>
        <v>0</v>
      </c>
      <c r="I67" s="127"/>
      <c r="J67" s="152"/>
      <c r="K67" s="128" t="e">
        <f t="shared" ref="K67" si="6">+J67/$H$1</f>
        <v>#DIV/0!</v>
      </c>
      <c r="L67" s="152"/>
      <c r="M67" s="128" t="e">
        <f t="shared" si="2"/>
        <v>#DIV/0!</v>
      </c>
      <c r="N67" s="31"/>
      <c r="O67" s="129">
        <f t="shared" si="4"/>
        <v>0</v>
      </c>
    </row>
    <row r="68" spans="1:15">
      <c r="A68" s="368"/>
      <c r="B68" s="165"/>
      <c r="C68" s="166"/>
      <c r="D68" s="158"/>
      <c r="E68" s="159"/>
      <c r="F68" s="159"/>
      <c r="G68" s="153"/>
      <c r="H68" s="126">
        <f t="shared" ref="H68:H161" si="7">+G68*F68</f>
        <v>0</v>
      </c>
      <c r="I68" s="127"/>
      <c r="J68" s="152"/>
      <c r="K68" s="128" t="e">
        <f t="shared" ref="K68:K161" si="8">+J68/$H$1</f>
        <v>#DIV/0!</v>
      </c>
      <c r="L68" s="152"/>
      <c r="M68" s="128" t="e">
        <f t="shared" si="2"/>
        <v>#DIV/0!</v>
      </c>
      <c r="N68" s="31"/>
      <c r="O68" s="129">
        <f t="shared" si="4"/>
        <v>0</v>
      </c>
    </row>
    <row r="69" spans="1:15">
      <c r="A69" s="368"/>
      <c r="B69" s="165"/>
      <c r="C69" s="166"/>
      <c r="D69" s="158"/>
      <c r="E69" s="159"/>
      <c r="F69" s="159"/>
      <c r="G69" s="153"/>
      <c r="H69" s="126">
        <f t="shared" si="7"/>
        <v>0</v>
      </c>
      <c r="I69" s="127"/>
      <c r="J69" s="152"/>
      <c r="K69" s="128" t="e">
        <f t="shared" si="8"/>
        <v>#DIV/0!</v>
      </c>
      <c r="L69" s="152"/>
      <c r="M69" s="128" t="e">
        <f t="shared" si="2"/>
        <v>#DIV/0!</v>
      </c>
      <c r="N69" s="31"/>
      <c r="O69" s="129">
        <f t="shared" si="4"/>
        <v>0</v>
      </c>
    </row>
    <row r="70" spans="1:15">
      <c r="A70" s="368"/>
      <c r="B70" s="165"/>
      <c r="C70" s="166"/>
      <c r="D70" s="158"/>
      <c r="E70" s="159"/>
      <c r="F70" s="159"/>
      <c r="G70" s="153"/>
      <c r="H70" s="126">
        <f t="shared" si="7"/>
        <v>0</v>
      </c>
      <c r="I70" s="127"/>
      <c r="J70" s="153"/>
      <c r="K70" s="128" t="e">
        <f t="shared" si="8"/>
        <v>#DIV/0!</v>
      </c>
      <c r="L70" s="152"/>
      <c r="M70" s="128" t="e">
        <f t="shared" ref="M70" si="9">+L70/$H$1</f>
        <v>#DIV/0!</v>
      </c>
      <c r="N70" s="31"/>
      <c r="O70" s="129">
        <f t="shared" ref="O70:O72" si="10">+H70-J70-L70</f>
        <v>0</v>
      </c>
    </row>
    <row r="71" spans="1:15" ht="15" thickBot="1">
      <c r="A71" s="369"/>
      <c r="B71" s="167"/>
      <c r="C71" s="168"/>
      <c r="D71" s="160"/>
      <c r="E71" s="161"/>
      <c r="F71" s="161"/>
      <c r="G71" s="157"/>
      <c r="H71" s="130">
        <f t="shared" si="7"/>
        <v>0</v>
      </c>
      <c r="I71" s="131"/>
      <c r="J71" s="154"/>
      <c r="K71" s="132" t="e">
        <f t="shared" si="8"/>
        <v>#DIV/0!</v>
      </c>
      <c r="L71" s="154"/>
      <c r="M71" s="128" t="e">
        <f t="shared" si="2"/>
        <v>#DIV/0!</v>
      </c>
      <c r="N71" s="31"/>
      <c r="O71" s="129">
        <f t="shared" si="10"/>
        <v>0</v>
      </c>
    </row>
    <row r="72" spans="1:15">
      <c r="A72" s="370" t="s">
        <v>156</v>
      </c>
      <c r="B72" s="169"/>
      <c r="C72" s="170"/>
      <c r="D72" s="162"/>
      <c r="E72" s="163"/>
      <c r="F72" s="163"/>
      <c r="G72" s="164"/>
      <c r="H72" s="133">
        <f t="shared" si="7"/>
        <v>0</v>
      </c>
      <c r="I72" s="134"/>
      <c r="J72" s="155"/>
      <c r="K72" s="135" t="e">
        <f t="shared" si="8"/>
        <v>#DIV/0!</v>
      </c>
      <c r="L72" s="155"/>
      <c r="M72" s="135" t="e">
        <f t="shared" ref="M72:M162" si="11">+L72/$H$1</f>
        <v>#DIV/0!</v>
      </c>
      <c r="N72" s="31"/>
      <c r="O72" s="129">
        <f t="shared" si="10"/>
        <v>0</v>
      </c>
    </row>
    <row r="73" spans="1:15">
      <c r="A73" s="368"/>
      <c r="B73" s="165"/>
      <c r="C73" s="166"/>
      <c r="D73" s="158"/>
      <c r="E73" s="159"/>
      <c r="F73" s="159"/>
      <c r="G73" s="153"/>
      <c r="H73" s="126">
        <f t="shared" si="7"/>
        <v>0</v>
      </c>
      <c r="I73" s="127"/>
      <c r="J73" s="152"/>
      <c r="K73" s="128" t="e">
        <f t="shared" si="8"/>
        <v>#DIV/0!</v>
      </c>
      <c r="L73" s="152"/>
      <c r="M73" s="128" t="e">
        <f t="shared" si="11"/>
        <v>#DIV/0!</v>
      </c>
      <c r="N73" s="31"/>
      <c r="O73" s="129">
        <f t="shared" ref="O73:O161" si="12">+H73-J73-L73</f>
        <v>0</v>
      </c>
    </row>
    <row r="74" spans="1:15">
      <c r="A74" s="368"/>
      <c r="B74" s="165"/>
      <c r="C74" s="166"/>
      <c r="D74" s="158"/>
      <c r="E74" s="159"/>
      <c r="F74" s="159"/>
      <c r="G74" s="153"/>
      <c r="H74" s="126">
        <f t="shared" si="7"/>
        <v>0</v>
      </c>
      <c r="I74" s="127"/>
      <c r="J74" s="152"/>
      <c r="K74" s="128" t="e">
        <f t="shared" si="8"/>
        <v>#DIV/0!</v>
      </c>
      <c r="L74" s="152"/>
      <c r="M74" s="128" t="e">
        <f t="shared" si="11"/>
        <v>#DIV/0!</v>
      </c>
      <c r="N74" s="31"/>
      <c r="O74" s="129">
        <f t="shared" si="12"/>
        <v>0</v>
      </c>
    </row>
    <row r="75" spans="1:15">
      <c r="A75" s="368"/>
      <c r="B75" s="165"/>
      <c r="C75" s="166"/>
      <c r="D75" s="158"/>
      <c r="E75" s="159"/>
      <c r="F75" s="159"/>
      <c r="G75" s="153"/>
      <c r="H75" s="126">
        <f t="shared" si="7"/>
        <v>0</v>
      </c>
      <c r="I75" s="127"/>
      <c r="J75" s="152"/>
      <c r="K75" s="128" t="e">
        <f t="shared" si="8"/>
        <v>#DIV/0!</v>
      </c>
      <c r="L75" s="152"/>
      <c r="M75" s="128" t="e">
        <f t="shared" si="11"/>
        <v>#DIV/0!</v>
      </c>
      <c r="N75" s="31"/>
      <c r="O75" s="129">
        <f t="shared" si="12"/>
        <v>0</v>
      </c>
    </row>
    <row r="76" spans="1:15">
      <c r="A76" s="368"/>
      <c r="B76" s="165"/>
      <c r="C76" s="166"/>
      <c r="D76" s="158"/>
      <c r="E76" s="159"/>
      <c r="F76" s="159"/>
      <c r="G76" s="153"/>
      <c r="H76" s="126">
        <f t="shared" si="7"/>
        <v>0</v>
      </c>
      <c r="I76" s="127"/>
      <c r="J76" s="152"/>
      <c r="K76" s="128" t="e">
        <f t="shared" si="8"/>
        <v>#DIV/0!</v>
      </c>
      <c r="L76" s="152"/>
      <c r="M76" s="128" t="e">
        <f t="shared" si="11"/>
        <v>#DIV/0!</v>
      </c>
      <c r="N76" s="31"/>
      <c r="O76" s="129">
        <f t="shared" si="12"/>
        <v>0</v>
      </c>
    </row>
    <row r="77" spans="1:15">
      <c r="A77" s="368"/>
      <c r="B77" s="165"/>
      <c r="C77" s="166"/>
      <c r="D77" s="158"/>
      <c r="E77" s="159"/>
      <c r="F77" s="159"/>
      <c r="G77" s="153"/>
      <c r="H77" s="126">
        <f t="shared" si="7"/>
        <v>0</v>
      </c>
      <c r="I77" s="127"/>
      <c r="J77" s="152"/>
      <c r="K77" s="128" t="e">
        <f t="shared" si="8"/>
        <v>#DIV/0!</v>
      </c>
      <c r="L77" s="152"/>
      <c r="M77" s="128" t="e">
        <f t="shared" si="11"/>
        <v>#DIV/0!</v>
      </c>
      <c r="N77" s="31"/>
      <c r="O77" s="129">
        <f t="shared" si="12"/>
        <v>0</v>
      </c>
    </row>
    <row r="78" spans="1:15">
      <c r="A78" s="368"/>
      <c r="B78" s="165"/>
      <c r="C78" s="166"/>
      <c r="D78" s="158"/>
      <c r="E78" s="159"/>
      <c r="F78" s="159"/>
      <c r="G78" s="153"/>
      <c r="H78" s="126">
        <f t="shared" si="7"/>
        <v>0</v>
      </c>
      <c r="I78" s="127"/>
      <c r="J78" s="152"/>
      <c r="K78" s="128" t="e">
        <f t="shared" si="8"/>
        <v>#DIV/0!</v>
      </c>
      <c r="L78" s="152"/>
      <c r="M78" s="128" t="e">
        <f t="shared" si="11"/>
        <v>#DIV/0!</v>
      </c>
      <c r="N78" s="31"/>
      <c r="O78" s="129">
        <f t="shared" si="12"/>
        <v>0</v>
      </c>
    </row>
    <row r="79" spans="1:15">
      <c r="A79" s="368"/>
      <c r="B79" s="165"/>
      <c r="C79" s="166"/>
      <c r="D79" s="158"/>
      <c r="E79" s="159"/>
      <c r="F79" s="159"/>
      <c r="G79" s="153"/>
      <c r="H79" s="126">
        <f t="shared" si="7"/>
        <v>0</v>
      </c>
      <c r="I79" s="127"/>
      <c r="J79" s="152"/>
      <c r="K79" s="128" t="e">
        <f t="shared" si="8"/>
        <v>#DIV/0!</v>
      </c>
      <c r="L79" s="152"/>
      <c r="M79" s="128" t="e">
        <f t="shared" si="11"/>
        <v>#DIV/0!</v>
      </c>
      <c r="N79" s="31"/>
      <c r="O79" s="129">
        <f t="shared" si="12"/>
        <v>0</v>
      </c>
    </row>
    <row r="80" spans="1:15">
      <c r="A80" s="368"/>
      <c r="B80" s="165"/>
      <c r="C80" s="166"/>
      <c r="D80" s="158"/>
      <c r="E80" s="159"/>
      <c r="F80" s="159"/>
      <c r="G80" s="153"/>
      <c r="H80" s="126">
        <f t="shared" si="7"/>
        <v>0</v>
      </c>
      <c r="I80" s="127"/>
      <c r="J80" s="152"/>
      <c r="K80" s="128" t="e">
        <f t="shared" si="8"/>
        <v>#DIV/0!</v>
      </c>
      <c r="L80" s="152"/>
      <c r="M80" s="128" t="e">
        <f t="shared" si="11"/>
        <v>#DIV/0!</v>
      </c>
      <c r="N80" s="31"/>
      <c r="O80" s="129">
        <f t="shared" si="12"/>
        <v>0</v>
      </c>
    </row>
    <row r="81" spans="1:15">
      <c r="A81" s="368"/>
      <c r="B81" s="165"/>
      <c r="C81" s="166"/>
      <c r="D81" s="158"/>
      <c r="E81" s="159"/>
      <c r="F81" s="159"/>
      <c r="G81" s="153"/>
      <c r="H81" s="126">
        <f t="shared" si="7"/>
        <v>0</v>
      </c>
      <c r="I81" s="127"/>
      <c r="J81" s="152"/>
      <c r="K81" s="128" t="e">
        <f t="shared" si="8"/>
        <v>#DIV/0!</v>
      </c>
      <c r="L81" s="152"/>
      <c r="M81" s="128" t="e">
        <f t="shared" si="11"/>
        <v>#DIV/0!</v>
      </c>
      <c r="N81" s="31"/>
      <c r="O81" s="129">
        <f t="shared" si="12"/>
        <v>0</v>
      </c>
    </row>
    <row r="82" spans="1:15">
      <c r="A82" s="368"/>
      <c r="B82" s="165"/>
      <c r="C82" s="166"/>
      <c r="D82" s="158"/>
      <c r="E82" s="159"/>
      <c r="F82" s="159"/>
      <c r="G82" s="153"/>
      <c r="H82" s="126">
        <f t="shared" si="7"/>
        <v>0</v>
      </c>
      <c r="I82" s="127"/>
      <c r="J82" s="152"/>
      <c r="K82" s="128" t="e">
        <f t="shared" si="8"/>
        <v>#DIV/0!</v>
      </c>
      <c r="L82" s="152"/>
      <c r="M82" s="128" t="e">
        <f t="shared" si="11"/>
        <v>#DIV/0!</v>
      </c>
      <c r="N82" s="31"/>
      <c r="O82" s="129">
        <f t="shared" si="12"/>
        <v>0</v>
      </c>
    </row>
    <row r="83" spans="1:15">
      <c r="A83" s="368"/>
      <c r="B83" s="165"/>
      <c r="C83" s="166"/>
      <c r="D83" s="158"/>
      <c r="E83" s="159"/>
      <c r="F83" s="159"/>
      <c r="G83" s="153"/>
      <c r="H83" s="126">
        <f t="shared" si="7"/>
        <v>0</v>
      </c>
      <c r="I83" s="127"/>
      <c r="J83" s="152"/>
      <c r="K83" s="128" t="e">
        <f t="shared" si="8"/>
        <v>#DIV/0!</v>
      </c>
      <c r="L83" s="152"/>
      <c r="M83" s="128" t="e">
        <f t="shared" si="11"/>
        <v>#DIV/0!</v>
      </c>
      <c r="N83" s="31"/>
      <c r="O83" s="129">
        <f t="shared" si="12"/>
        <v>0</v>
      </c>
    </row>
    <row r="84" spans="1:15">
      <c r="A84" s="368"/>
      <c r="B84" s="165"/>
      <c r="C84" s="166"/>
      <c r="D84" s="158"/>
      <c r="E84" s="159"/>
      <c r="F84" s="159"/>
      <c r="G84" s="153"/>
      <c r="H84" s="126">
        <f t="shared" si="7"/>
        <v>0</v>
      </c>
      <c r="I84" s="127"/>
      <c r="J84" s="152"/>
      <c r="K84" s="128" t="e">
        <f t="shared" si="8"/>
        <v>#DIV/0!</v>
      </c>
      <c r="L84" s="152"/>
      <c r="M84" s="128" t="e">
        <f t="shared" si="11"/>
        <v>#DIV/0!</v>
      </c>
      <c r="N84" s="31"/>
      <c r="O84" s="129">
        <f t="shared" si="12"/>
        <v>0</v>
      </c>
    </row>
    <row r="85" spans="1:15">
      <c r="A85" s="368"/>
      <c r="B85" s="165"/>
      <c r="C85" s="166"/>
      <c r="D85" s="158"/>
      <c r="E85" s="159"/>
      <c r="F85" s="159"/>
      <c r="G85" s="153"/>
      <c r="H85" s="126">
        <f t="shared" si="7"/>
        <v>0</v>
      </c>
      <c r="I85" s="127"/>
      <c r="J85" s="152"/>
      <c r="K85" s="128" t="e">
        <f t="shared" si="8"/>
        <v>#DIV/0!</v>
      </c>
      <c r="L85" s="152"/>
      <c r="M85" s="128" t="e">
        <f t="shared" si="11"/>
        <v>#DIV/0!</v>
      </c>
      <c r="N85" s="31"/>
      <c r="O85" s="129">
        <f t="shared" si="12"/>
        <v>0</v>
      </c>
    </row>
    <row r="86" spans="1:15">
      <c r="A86" s="368"/>
      <c r="B86" s="165"/>
      <c r="C86" s="166"/>
      <c r="D86" s="158"/>
      <c r="E86" s="159"/>
      <c r="F86" s="159"/>
      <c r="G86" s="153"/>
      <c r="H86" s="126">
        <f t="shared" si="7"/>
        <v>0</v>
      </c>
      <c r="I86" s="127"/>
      <c r="J86" s="152"/>
      <c r="K86" s="128" t="e">
        <f t="shared" si="8"/>
        <v>#DIV/0!</v>
      </c>
      <c r="L86" s="152"/>
      <c r="M86" s="128" t="e">
        <f t="shared" si="11"/>
        <v>#DIV/0!</v>
      </c>
      <c r="N86" s="31"/>
      <c r="O86" s="129">
        <f t="shared" si="12"/>
        <v>0</v>
      </c>
    </row>
    <row r="87" spans="1:15">
      <c r="A87" s="368"/>
      <c r="B87" s="165"/>
      <c r="C87" s="166"/>
      <c r="D87" s="158"/>
      <c r="E87" s="159"/>
      <c r="F87" s="159"/>
      <c r="G87" s="153"/>
      <c r="H87" s="126">
        <f t="shared" si="7"/>
        <v>0</v>
      </c>
      <c r="I87" s="127"/>
      <c r="J87" s="152"/>
      <c r="K87" s="128" t="e">
        <f t="shared" si="8"/>
        <v>#DIV/0!</v>
      </c>
      <c r="L87" s="152"/>
      <c r="M87" s="128" t="e">
        <f t="shared" si="11"/>
        <v>#DIV/0!</v>
      </c>
      <c r="N87" s="31"/>
      <c r="O87" s="129">
        <f t="shared" si="12"/>
        <v>0</v>
      </c>
    </row>
    <row r="88" spans="1:15">
      <c r="A88" s="368"/>
      <c r="B88" s="165"/>
      <c r="C88" s="166"/>
      <c r="D88" s="158"/>
      <c r="E88" s="159"/>
      <c r="F88" s="159"/>
      <c r="G88" s="153"/>
      <c r="H88" s="126">
        <f t="shared" si="7"/>
        <v>0</v>
      </c>
      <c r="I88" s="127"/>
      <c r="J88" s="152"/>
      <c r="K88" s="128" t="e">
        <f t="shared" si="8"/>
        <v>#DIV/0!</v>
      </c>
      <c r="L88" s="152"/>
      <c r="M88" s="128" t="e">
        <f t="shared" si="11"/>
        <v>#DIV/0!</v>
      </c>
      <c r="N88" s="31"/>
      <c r="O88" s="129">
        <f t="shared" si="12"/>
        <v>0</v>
      </c>
    </row>
    <row r="89" spans="1:15">
      <c r="A89" s="368"/>
      <c r="B89" s="165"/>
      <c r="C89" s="166"/>
      <c r="D89" s="158"/>
      <c r="E89" s="159"/>
      <c r="F89" s="159"/>
      <c r="G89" s="153"/>
      <c r="H89" s="126">
        <f t="shared" si="7"/>
        <v>0</v>
      </c>
      <c r="I89" s="127"/>
      <c r="J89" s="152"/>
      <c r="K89" s="128" t="e">
        <f t="shared" si="8"/>
        <v>#DIV/0!</v>
      </c>
      <c r="L89" s="152"/>
      <c r="M89" s="128" t="e">
        <f t="shared" si="11"/>
        <v>#DIV/0!</v>
      </c>
      <c r="N89" s="31"/>
      <c r="O89" s="129">
        <f t="shared" si="12"/>
        <v>0</v>
      </c>
    </row>
    <row r="90" spans="1:15">
      <c r="A90" s="368"/>
      <c r="B90" s="165"/>
      <c r="C90" s="166"/>
      <c r="D90" s="158"/>
      <c r="E90" s="159"/>
      <c r="F90" s="159"/>
      <c r="G90" s="153"/>
      <c r="H90" s="126">
        <f t="shared" si="7"/>
        <v>0</v>
      </c>
      <c r="I90" s="127"/>
      <c r="J90" s="152"/>
      <c r="K90" s="128" t="e">
        <f t="shared" si="8"/>
        <v>#DIV/0!</v>
      </c>
      <c r="L90" s="152"/>
      <c r="M90" s="128" t="e">
        <f t="shared" si="11"/>
        <v>#DIV/0!</v>
      </c>
      <c r="N90" s="31"/>
      <c r="O90" s="129">
        <f t="shared" si="12"/>
        <v>0</v>
      </c>
    </row>
    <row r="91" spans="1:15">
      <c r="A91" s="368"/>
      <c r="B91" s="165"/>
      <c r="C91" s="166"/>
      <c r="D91" s="158"/>
      <c r="E91" s="159"/>
      <c r="F91" s="159"/>
      <c r="G91" s="153"/>
      <c r="H91" s="126">
        <f t="shared" si="7"/>
        <v>0</v>
      </c>
      <c r="I91" s="127"/>
      <c r="J91" s="152"/>
      <c r="K91" s="128" t="e">
        <f t="shared" si="8"/>
        <v>#DIV/0!</v>
      </c>
      <c r="L91" s="152"/>
      <c r="M91" s="128" t="e">
        <f t="shared" si="11"/>
        <v>#DIV/0!</v>
      </c>
      <c r="N91" s="31"/>
      <c r="O91" s="129">
        <f t="shared" si="12"/>
        <v>0</v>
      </c>
    </row>
    <row r="92" spans="1:15">
      <c r="A92" s="368"/>
      <c r="B92" s="165"/>
      <c r="C92" s="166"/>
      <c r="D92" s="158"/>
      <c r="E92" s="159"/>
      <c r="F92" s="159"/>
      <c r="G92" s="153"/>
      <c r="H92" s="126">
        <f t="shared" si="7"/>
        <v>0</v>
      </c>
      <c r="I92" s="127"/>
      <c r="J92" s="152"/>
      <c r="K92" s="128" t="e">
        <f t="shared" si="8"/>
        <v>#DIV/0!</v>
      </c>
      <c r="L92" s="152"/>
      <c r="M92" s="128" t="e">
        <f t="shared" si="11"/>
        <v>#DIV/0!</v>
      </c>
      <c r="N92" s="31"/>
      <c r="O92" s="129">
        <f t="shared" si="12"/>
        <v>0</v>
      </c>
    </row>
    <row r="93" spans="1:15">
      <c r="A93" s="368"/>
      <c r="B93" s="165"/>
      <c r="C93" s="166"/>
      <c r="D93" s="158"/>
      <c r="E93" s="159"/>
      <c r="F93" s="159"/>
      <c r="G93" s="153"/>
      <c r="H93" s="126">
        <f t="shared" si="7"/>
        <v>0</v>
      </c>
      <c r="I93" s="127"/>
      <c r="J93" s="152"/>
      <c r="K93" s="172" t="e">
        <f>+J93/$H$1</f>
        <v>#DIV/0!</v>
      </c>
      <c r="L93" s="152"/>
      <c r="M93" s="172" t="e">
        <f>+L93/$H$1</f>
        <v>#DIV/0!</v>
      </c>
      <c r="N93" s="31"/>
      <c r="O93" s="129">
        <f t="shared" si="12"/>
        <v>0</v>
      </c>
    </row>
    <row r="94" spans="1:15">
      <c r="A94" s="368"/>
      <c r="B94" s="165"/>
      <c r="C94" s="166"/>
      <c r="D94" s="158"/>
      <c r="E94" s="159"/>
      <c r="F94" s="159"/>
      <c r="G94" s="153"/>
      <c r="H94" s="126">
        <f t="shared" si="7"/>
        <v>0</v>
      </c>
      <c r="I94" s="127"/>
      <c r="J94" s="152"/>
      <c r="K94" s="128" t="e">
        <f t="shared" si="8"/>
        <v>#DIV/0!</v>
      </c>
      <c r="L94" s="152"/>
      <c r="M94" s="128" t="e">
        <f t="shared" si="11"/>
        <v>#DIV/0!</v>
      </c>
      <c r="N94" s="31"/>
      <c r="O94" s="129">
        <f t="shared" si="12"/>
        <v>0</v>
      </c>
    </row>
    <row r="95" spans="1:15">
      <c r="A95" s="368"/>
      <c r="B95" s="165"/>
      <c r="C95" s="166"/>
      <c r="D95" s="158"/>
      <c r="E95" s="159"/>
      <c r="F95" s="159"/>
      <c r="G95" s="153"/>
      <c r="H95" s="126">
        <f t="shared" si="7"/>
        <v>0</v>
      </c>
      <c r="I95" s="127"/>
      <c r="J95" s="152"/>
      <c r="K95" s="128" t="e">
        <f t="shared" si="8"/>
        <v>#DIV/0!</v>
      </c>
      <c r="L95" s="152"/>
      <c r="M95" s="128" t="e">
        <f t="shared" si="11"/>
        <v>#DIV/0!</v>
      </c>
      <c r="N95" s="31"/>
      <c r="O95" s="129">
        <f t="shared" si="12"/>
        <v>0</v>
      </c>
    </row>
    <row r="96" spans="1:15">
      <c r="A96" s="368"/>
      <c r="B96" s="165"/>
      <c r="C96" s="166"/>
      <c r="D96" s="158"/>
      <c r="E96" s="159"/>
      <c r="F96" s="159"/>
      <c r="G96" s="153"/>
      <c r="H96" s="126">
        <f t="shared" si="7"/>
        <v>0</v>
      </c>
      <c r="I96" s="127"/>
      <c r="J96" s="152"/>
      <c r="K96" s="128" t="e">
        <f t="shared" si="8"/>
        <v>#DIV/0!</v>
      </c>
      <c r="L96" s="152"/>
      <c r="M96" s="128" t="e">
        <f t="shared" si="11"/>
        <v>#DIV/0!</v>
      </c>
      <c r="N96" s="31"/>
      <c r="O96" s="129">
        <f t="shared" si="12"/>
        <v>0</v>
      </c>
    </row>
    <row r="97" spans="1:15">
      <c r="A97" s="368"/>
      <c r="B97" s="165"/>
      <c r="C97" s="166"/>
      <c r="D97" s="158"/>
      <c r="E97" s="159"/>
      <c r="F97" s="159"/>
      <c r="G97" s="153"/>
      <c r="H97" s="126">
        <f t="shared" si="7"/>
        <v>0</v>
      </c>
      <c r="I97" s="127"/>
      <c r="J97" s="152"/>
      <c r="K97" s="128" t="e">
        <f t="shared" si="8"/>
        <v>#DIV/0!</v>
      </c>
      <c r="L97" s="152"/>
      <c r="M97" s="128" t="e">
        <f t="shared" si="11"/>
        <v>#DIV/0!</v>
      </c>
      <c r="N97" s="31"/>
      <c r="O97" s="129">
        <f t="shared" si="12"/>
        <v>0</v>
      </c>
    </row>
    <row r="98" spans="1:15">
      <c r="A98" s="368"/>
      <c r="B98" s="165"/>
      <c r="C98" s="166"/>
      <c r="D98" s="158"/>
      <c r="E98" s="159"/>
      <c r="F98" s="159"/>
      <c r="G98" s="153"/>
      <c r="H98" s="126">
        <f t="shared" si="7"/>
        <v>0</v>
      </c>
      <c r="I98" s="127"/>
      <c r="J98" s="152"/>
      <c r="K98" s="128" t="e">
        <f t="shared" si="8"/>
        <v>#DIV/0!</v>
      </c>
      <c r="L98" s="152"/>
      <c r="M98" s="128" t="e">
        <f t="shared" si="11"/>
        <v>#DIV/0!</v>
      </c>
      <c r="N98" s="31"/>
      <c r="O98" s="129">
        <f t="shared" si="12"/>
        <v>0</v>
      </c>
    </row>
    <row r="99" spans="1:15">
      <c r="A99" s="368"/>
      <c r="B99" s="165"/>
      <c r="C99" s="166"/>
      <c r="D99" s="158"/>
      <c r="E99" s="159"/>
      <c r="F99" s="159"/>
      <c r="G99" s="153"/>
      <c r="H99" s="126">
        <f t="shared" si="7"/>
        <v>0</v>
      </c>
      <c r="I99" s="127"/>
      <c r="J99" s="152"/>
      <c r="K99" s="128" t="e">
        <f t="shared" si="8"/>
        <v>#DIV/0!</v>
      </c>
      <c r="L99" s="152"/>
      <c r="M99" s="128" t="e">
        <f t="shared" si="11"/>
        <v>#DIV/0!</v>
      </c>
      <c r="N99" s="31"/>
      <c r="O99" s="129">
        <f t="shared" si="12"/>
        <v>0</v>
      </c>
    </row>
    <row r="100" spans="1:15">
      <c r="A100" s="368"/>
      <c r="B100" s="165"/>
      <c r="C100" s="166"/>
      <c r="D100" s="158"/>
      <c r="E100" s="159"/>
      <c r="F100" s="159"/>
      <c r="G100" s="153"/>
      <c r="H100" s="126">
        <f t="shared" si="7"/>
        <v>0</v>
      </c>
      <c r="I100" s="127"/>
      <c r="J100" s="152"/>
      <c r="K100" s="128" t="e">
        <f t="shared" si="8"/>
        <v>#DIV/0!</v>
      </c>
      <c r="L100" s="152"/>
      <c r="M100" s="128" t="e">
        <f t="shared" si="11"/>
        <v>#DIV/0!</v>
      </c>
      <c r="N100" s="31"/>
      <c r="O100" s="129">
        <f t="shared" si="12"/>
        <v>0</v>
      </c>
    </row>
    <row r="101" spans="1:15" ht="15" thickBot="1">
      <c r="A101" s="369"/>
      <c r="B101" s="167"/>
      <c r="C101" s="168"/>
      <c r="D101" s="160"/>
      <c r="E101" s="161"/>
      <c r="F101" s="161"/>
      <c r="G101" s="157"/>
      <c r="H101" s="130">
        <f t="shared" si="7"/>
        <v>0</v>
      </c>
      <c r="I101" s="131"/>
      <c r="J101" s="154"/>
      <c r="K101" s="132" t="e">
        <f t="shared" si="8"/>
        <v>#DIV/0!</v>
      </c>
      <c r="L101" s="154"/>
      <c r="M101" s="132" t="e">
        <f t="shared" si="11"/>
        <v>#DIV/0!</v>
      </c>
      <c r="N101" s="31"/>
      <c r="O101" s="129">
        <f t="shared" si="12"/>
        <v>0</v>
      </c>
    </row>
    <row r="102" spans="1:15">
      <c r="A102" s="370" t="s">
        <v>187</v>
      </c>
      <c r="B102" s="169"/>
      <c r="C102" s="170"/>
      <c r="D102" s="162"/>
      <c r="E102" s="163"/>
      <c r="F102" s="163"/>
      <c r="G102" s="164"/>
      <c r="H102" s="133">
        <f t="shared" si="7"/>
        <v>0</v>
      </c>
      <c r="I102" s="134"/>
      <c r="J102" s="155"/>
      <c r="K102" s="135" t="e">
        <f t="shared" si="8"/>
        <v>#DIV/0!</v>
      </c>
      <c r="L102" s="155"/>
      <c r="M102" s="135" t="e">
        <f t="shared" si="11"/>
        <v>#DIV/0!</v>
      </c>
      <c r="N102" s="31"/>
      <c r="O102" s="129">
        <f t="shared" si="12"/>
        <v>0</v>
      </c>
    </row>
    <row r="103" spans="1:15">
      <c r="A103" s="368"/>
      <c r="B103" s="165"/>
      <c r="C103" s="166"/>
      <c r="D103" s="158"/>
      <c r="E103" s="159"/>
      <c r="F103" s="159"/>
      <c r="G103" s="153"/>
      <c r="H103" s="126">
        <f t="shared" si="7"/>
        <v>0</v>
      </c>
      <c r="I103" s="127"/>
      <c r="J103" s="152"/>
      <c r="K103" s="128" t="e">
        <f t="shared" si="8"/>
        <v>#DIV/0!</v>
      </c>
      <c r="L103" s="152"/>
      <c r="M103" s="128" t="e">
        <f t="shared" si="11"/>
        <v>#DIV/0!</v>
      </c>
      <c r="N103" s="31"/>
      <c r="O103" s="129">
        <f t="shared" si="12"/>
        <v>0</v>
      </c>
    </row>
    <row r="104" spans="1:15">
      <c r="A104" s="368"/>
      <c r="B104" s="165"/>
      <c r="C104" s="166"/>
      <c r="D104" s="158"/>
      <c r="E104" s="159"/>
      <c r="F104" s="159"/>
      <c r="G104" s="153"/>
      <c r="H104" s="126">
        <f t="shared" si="7"/>
        <v>0</v>
      </c>
      <c r="I104" s="127"/>
      <c r="J104" s="152"/>
      <c r="K104" s="128" t="e">
        <f t="shared" si="8"/>
        <v>#DIV/0!</v>
      </c>
      <c r="L104" s="152"/>
      <c r="M104" s="128" t="e">
        <f t="shared" si="11"/>
        <v>#DIV/0!</v>
      </c>
      <c r="N104" s="31"/>
      <c r="O104" s="129">
        <f t="shared" si="12"/>
        <v>0</v>
      </c>
    </row>
    <row r="105" spans="1:15">
      <c r="A105" s="368"/>
      <c r="B105" s="165"/>
      <c r="C105" s="166"/>
      <c r="D105" s="158"/>
      <c r="E105" s="159"/>
      <c r="F105" s="159"/>
      <c r="G105" s="153"/>
      <c r="H105" s="126">
        <f t="shared" si="7"/>
        <v>0</v>
      </c>
      <c r="I105" s="127"/>
      <c r="J105" s="152"/>
      <c r="K105" s="128" t="e">
        <f t="shared" si="8"/>
        <v>#DIV/0!</v>
      </c>
      <c r="L105" s="152"/>
      <c r="M105" s="128" t="e">
        <f t="shared" si="11"/>
        <v>#DIV/0!</v>
      </c>
      <c r="N105" s="31"/>
      <c r="O105" s="129">
        <f t="shared" si="12"/>
        <v>0</v>
      </c>
    </row>
    <row r="106" spans="1:15">
      <c r="A106" s="368"/>
      <c r="B106" s="165"/>
      <c r="C106" s="166"/>
      <c r="D106" s="158"/>
      <c r="E106" s="159"/>
      <c r="F106" s="159"/>
      <c r="G106" s="153"/>
      <c r="H106" s="126">
        <f t="shared" si="7"/>
        <v>0</v>
      </c>
      <c r="I106" s="127"/>
      <c r="J106" s="152"/>
      <c r="K106" s="128" t="e">
        <f t="shared" si="8"/>
        <v>#DIV/0!</v>
      </c>
      <c r="L106" s="152"/>
      <c r="M106" s="128" t="e">
        <f t="shared" si="11"/>
        <v>#DIV/0!</v>
      </c>
      <c r="N106" s="31"/>
      <c r="O106" s="129">
        <f t="shared" si="12"/>
        <v>0</v>
      </c>
    </row>
    <row r="107" spans="1:15">
      <c r="A107" s="368"/>
      <c r="B107" s="165"/>
      <c r="C107" s="166"/>
      <c r="D107" s="158"/>
      <c r="E107" s="159"/>
      <c r="F107" s="159"/>
      <c r="G107" s="153"/>
      <c r="H107" s="126">
        <f t="shared" si="7"/>
        <v>0</v>
      </c>
      <c r="I107" s="127"/>
      <c r="J107" s="152"/>
      <c r="K107" s="128" t="e">
        <f t="shared" si="8"/>
        <v>#DIV/0!</v>
      </c>
      <c r="L107" s="152"/>
      <c r="M107" s="128" t="e">
        <f t="shared" si="11"/>
        <v>#DIV/0!</v>
      </c>
      <c r="N107" s="31"/>
      <c r="O107" s="129">
        <f t="shared" si="12"/>
        <v>0</v>
      </c>
    </row>
    <row r="108" spans="1:15">
      <c r="A108" s="368"/>
      <c r="B108" s="165"/>
      <c r="C108" s="166"/>
      <c r="D108" s="158"/>
      <c r="E108" s="159"/>
      <c r="F108" s="159"/>
      <c r="G108" s="153"/>
      <c r="H108" s="126">
        <f t="shared" si="7"/>
        <v>0</v>
      </c>
      <c r="I108" s="127"/>
      <c r="J108" s="152"/>
      <c r="K108" s="128" t="e">
        <f t="shared" si="8"/>
        <v>#DIV/0!</v>
      </c>
      <c r="L108" s="152"/>
      <c r="M108" s="128" t="e">
        <f t="shared" si="11"/>
        <v>#DIV/0!</v>
      </c>
      <c r="N108" s="31"/>
      <c r="O108" s="129">
        <f t="shared" si="12"/>
        <v>0</v>
      </c>
    </row>
    <row r="109" spans="1:15">
      <c r="A109" s="368"/>
      <c r="B109" s="165"/>
      <c r="C109" s="166"/>
      <c r="D109" s="158"/>
      <c r="E109" s="159"/>
      <c r="F109" s="159"/>
      <c r="G109" s="153"/>
      <c r="H109" s="126">
        <f t="shared" si="7"/>
        <v>0</v>
      </c>
      <c r="I109" s="127"/>
      <c r="J109" s="152"/>
      <c r="K109" s="128" t="e">
        <f t="shared" si="8"/>
        <v>#DIV/0!</v>
      </c>
      <c r="L109" s="152"/>
      <c r="M109" s="128" t="e">
        <f t="shared" si="11"/>
        <v>#DIV/0!</v>
      </c>
      <c r="N109" s="31"/>
      <c r="O109" s="129">
        <f t="shared" si="12"/>
        <v>0</v>
      </c>
    </row>
    <row r="110" spans="1:15">
      <c r="A110" s="368"/>
      <c r="B110" s="165"/>
      <c r="C110" s="166"/>
      <c r="D110" s="158"/>
      <c r="E110" s="159"/>
      <c r="F110" s="159"/>
      <c r="G110" s="153"/>
      <c r="H110" s="126">
        <f t="shared" si="7"/>
        <v>0</v>
      </c>
      <c r="I110" s="127"/>
      <c r="J110" s="152"/>
      <c r="K110" s="128" t="e">
        <f t="shared" si="8"/>
        <v>#DIV/0!</v>
      </c>
      <c r="L110" s="152"/>
      <c r="M110" s="128" t="e">
        <f t="shared" si="11"/>
        <v>#DIV/0!</v>
      </c>
      <c r="N110" s="31"/>
      <c r="O110" s="129">
        <f t="shared" si="12"/>
        <v>0</v>
      </c>
    </row>
    <row r="111" spans="1:15">
      <c r="A111" s="368"/>
      <c r="B111" s="165"/>
      <c r="C111" s="166"/>
      <c r="D111" s="158"/>
      <c r="E111" s="159"/>
      <c r="F111" s="159"/>
      <c r="G111" s="153"/>
      <c r="H111" s="126">
        <f t="shared" si="7"/>
        <v>0</v>
      </c>
      <c r="I111" s="127"/>
      <c r="J111" s="152"/>
      <c r="K111" s="128" t="e">
        <f t="shared" si="8"/>
        <v>#DIV/0!</v>
      </c>
      <c r="L111" s="152"/>
      <c r="M111" s="128" t="e">
        <f t="shared" si="11"/>
        <v>#DIV/0!</v>
      </c>
      <c r="N111" s="31"/>
      <c r="O111" s="129">
        <f t="shared" si="12"/>
        <v>0</v>
      </c>
    </row>
    <row r="112" spans="1:15">
      <c r="A112" s="368"/>
      <c r="B112" s="165"/>
      <c r="C112" s="166"/>
      <c r="D112" s="158"/>
      <c r="E112" s="159"/>
      <c r="F112" s="159"/>
      <c r="G112" s="153"/>
      <c r="H112" s="126">
        <f t="shared" si="7"/>
        <v>0</v>
      </c>
      <c r="I112" s="127"/>
      <c r="J112" s="152"/>
      <c r="K112" s="128" t="e">
        <f t="shared" si="8"/>
        <v>#DIV/0!</v>
      </c>
      <c r="L112" s="152"/>
      <c r="M112" s="128" t="e">
        <f t="shared" si="11"/>
        <v>#DIV/0!</v>
      </c>
      <c r="N112" s="31"/>
      <c r="O112" s="129">
        <f t="shared" si="12"/>
        <v>0</v>
      </c>
    </row>
    <row r="113" spans="1:15">
      <c r="A113" s="368"/>
      <c r="B113" s="165"/>
      <c r="C113" s="166"/>
      <c r="D113" s="158"/>
      <c r="E113" s="159"/>
      <c r="F113" s="159"/>
      <c r="G113" s="153"/>
      <c r="H113" s="126">
        <f t="shared" si="7"/>
        <v>0</v>
      </c>
      <c r="I113" s="127"/>
      <c r="J113" s="152"/>
      <c r="K113" s="128" t="e">
        <f t="shared" si="8"/>
        <v>#DIV/0!</v>
      </c>
      <c r="L113" s="152"/>
      <c r="M113" s="128" t="e">
        <f t="shared" si="11"/>
        <v>#DIV/0!</v>
      </c>
      <c r="N113" s="31"/>
      <c r="O113" s="129">
        <f t="shared" si="12"/>
        <v>0</v>
      </c>
    </row>
    <row r="114" spans="1:15">
      <c r="A114" s="368"/>
      <c r="B114" s="165"/>
      <c r="C114" s="166"/>
      <c r="D114" s="158"/>
      <c r="E114" s="159"/>
      <c r="F114" s="159"/>
      <c r="G114" s="153"/>
      <c r="H114" s="126">
        <f t="shared" si="7"/>
        <v>0</v>
      </c>
      <c r="I114" s="127"/>
      <c r="J114" s="152"/>
      <c r="K114" s="128" t="e">
        <f t="shared" si="8"/>
        <v>#DIV/0!</v>
      </c>
      <c r="L114" s="152"/>
      <c r="M114" s="128" t="e">
        <f t="shared" si="11"/>
        <v>#DIV/0!</v>
      </c>
      <c r="N114" s="31"/>
      <c r="O114" s="129">
        <f t="shared" si="12"/>
        <v>0</v>
      </c>
    </row>
    <row r="115" spans="1:15">
      <c r="A115" s="368"/>
      <c r="B115" s="165"/>
      <c r="C115" s="166"/>
      <c r="D115" s="158"/>
      <c r="E115" s="159"/>
      <c r="F115" s="159"/>
      <c r="G115" s="153"/>
      <c r="H115" s="126">
        <f t="shared" si="7"/>
        <v>0</v>
      </c>
      <c r="I115" s="127"/>
      <c r="J115" s="152"/>
      <c r="K115" s="128" t="e">
        <f t="shared" si="8"/>
        <v>#DIV/0!</v>
      </c>
      <c r="L115" s="152"/>
      <c r="M115" s="128" t="e">
        <f t="shared" si="11"/>
        <v>#DIV/0!</v>
      </c>
      <c r="N115" s="31"/>
      <c r="O115" s="129">
        <f t="shared" si="12"/>
        <v>0</v>
      </c>
    </row>
    <row r="116" spans="1:15">
      <c r="A116" s="368"/>
      <c r="B116" s="165"/>
      <c r="C116" s="166"/>
      <c r="D116" s="158"/>
      <c r="E116" s="159"/>
      <c r="F116" s="159"/>
      <c r="G116" s="153"/>
      <c r="H116" s="126">
        <f t="shared" si="7"/>
        <v>0</v>
      </c>
      <c r="I116" s="127"/>
      <c r="J116" s="152"/>
      <c r="K116" s="128" t="e">
        <f t="shared" si="8"/>
        <v>#DIV/0!</v>
      </c>
      <c r="L116" s="152"/>
      <c r="M116" s="128" t="e">
        <f t="shared" si="11"/>
        <v>#DIV/0!</v>
      </c>
      <c r="N116" s="31"/>
      <c r="O116" s="129">
        <f t="shared" si="12"/>
        <v>0</v>
      </c>
    </row>
    <row r="117" spans="1:15">
      <c r="A117" s="368"/>
      <c r="B117" s="165"/>
      <c r="C117" s="166"/>
      <c r="D117" s="158"/>
      <c r="E117" s="159"/>
      <c r="F117" s="159"/>
      <c r="G117" s="153"/>
      <c r="H117" s="126">
        <f t="shared" si="7"/>
        <v>0</v>
      </c>
      <c r="I117" s="127"/>
      <c r="J117" s="152"/>
      <c r="K117" s="128" t="e">
        <f t="shared" si="8"/>
        <v>#DIV/0!</v>
      </c>
      <c r="L117" s="152"/>
      <c r="M117" s="128" t="e">
        <f t="shared" si="11"/>
        <v>#DIV/0!</v>
      </c>
      <c r="N117" s="31"/>
      <c r="O117" s="129">
        <f t="shared" si="12"/>
        <v>0</v>
      </c>
    </row>
    <row r="118" spans="1:15">
      <c r="A118" s="368"/>
      <c r="B118" s="165"/>
      <c r="C118" s="166"/>
      <c r="D118" s="158"/>
      <c r="E118" s="159"/>
      <c r="F118" s="159"/>
      <c r="G118" s="153"/>
      <c r="H118" s="126">
        <f t="shared" si="7"/>
        <v>0</v>
      </c>
      <c r="I118" s="127"/>
      <c r="J118" s="152"/>
      <c r="K118" s="128" t="e">
        <f t="shared" si="8"/>
        <v>#DIV/0!</v>
      </c>
      <c r="L118" s="152"/>
      <c r="M118" s="128" t="e">
        <f t="shared" si="11"/>
        <v>#DIV/0!</v>
      </c>
      <c r="N118" s="31"/>
      <c r="O118" s="129">
        <f t="shared" si="12"/>
        <v>0</v>
      </c>
    </row>
    <row r="119" spans="1:15">
      <c r="A119" s="368"/>
      <c r="B119" s="165"/>
      <c r="C119" s="166"/>
      <c r="D119" s="158"/>
      <c r="E119" s="159"/>
      <c r="F119" s="159"/>
      <c r="G119" s="153"/>
      <c r="H119" s="126">
        <f t="shared" si="7"/>
        <v>0</v>
      </c>
      <c r="I119" s="127"/>
      <c r="J119" s="152"/>
      <c r="K119" s="128" t="e">
        <f t="shared" si="8"/>
        <v>#DIV/0!</v>
      </c>
      <c r="L119" s="152"/>
      <c r="M119" s="128" t="e">
        <f t="shared" si="11"/>
        <v>#DIV/0!</v>
      </c>
      <c r="N119" s="31"/>
      <c r="O119" s="129">
        <f t="shared" si="12"/>
        <v>0</v>
      </c>
    </row>
    <row r="120" spans="1:15">
      <c r="A120" s="368"/>
      <c r="B120" s="165"/>
      <c r="C120" s="166"/>
      <c r="D120" s="158"/>
      <c r="E120" s="159"/>
      <c r="F120" s="159"/>
      <c r="G120" s="153"/>
      <c r="H120" s="126">
        <f t="shared" si="7"/>
        <v>0</v>
      </c>
      <c r="I120" s="127"/>
      <c r="J120" s="152"/>
      <c r="K120" s="128" t="e">
        <f t="shared" si="8"/>
        <v>#DIV/0!</v>
      </c>
      <c r="L120" s="152"/>
      <c r="M120" s="128" t="e">
        <f t="shared" si="11"/>
        <v>#DIV/0!</v>
      </c>
      <c r="N120" s="31"/>
      <c r="O120" s="129">
        <f t="shared" si="12"/>
        <v>0</v>
      </c>
    </row>
    <row r="121" spans="1:15">
      <c r="A121" s="368"/>
      <c r="B121" s="165"/>
      <c r="C121" s="166"/>
      <c r="D121" s="158"/>
      <c r="E121" s="159"/>
      <c r="F121" s="159"/>
      <c r="G121" s="153"/>
      <c r="H121" s="126">
        <f t="shared" si="7"/>
        <v>0</v>
      </c>
      <c r="I121" s="127"/>
      <c r="J121" s="152"/>
      <c r="K121" s="128" t="e">
        <f t="shared" si="8"/>
        <v>#DIV/0!</v>
      </c>
      <c r="L121" s="152"/>
      <c r="M121" s="128" t="e">
        <f t="shared" si="11"/>
        <v>#DIV/0!</v>
      </c>
      <c r="N121" s="31"/>
      <c r="O121" s="129">
        <f t="shared" si="12"/>
        <v>0</v>
      </c>
    </row>
    <row r="122" spans="1:15">
      <c r="A122" s="368"/>
      <c r="B122" s="165"/>
      <c r="C122" s="166"/>
      <c r="D122" s="158"/>
      <c r="E122" s="159"/>
      <c r="F122" s="159"/>
      <c r="G122" s="153"/>
      <c r="H122" s="126">
        <f t="shared" si="7"/>
        <v>0</v>
      </c>
      <c r="I122" s="127"/>
      <c r="J122" s="152"/>
      <c r="K122" s="128" t="e">
        <f t="shared" si="8"/>
        <v>#DIV/0!</v>
      </c>
      <c r="L122" s="152"/>
      <c r="M122" s="128" t="e">
        <f t="shared" si="11"/>
        <v>#DIV/0!</v>
      </c>
      <c r="N122" s="31"/>
      <c r="O122" s="129">
        <f t="shared" si="12"/>
        <v>0</v>
      </c>
    </row>
    <row r="123" spans="1:15">
      <c r="A123" s="368"/>
      <c r="B123" s="165"/>
      <c r="C123" s="166"/>
      <c r="D123" s="158"/>
      <c r="E123" s="159"/>
      <c r="F123" s="159"/>
      <c r="G123" s="153"/>
      <c r="H123" s="126">
        <f t="shared" si="7"/>
        <v>0</v>
      </c>
      <c r="I123" s="127"/>
      <c r="J123" s="152"/>
      <c r="K123" s="128" t="e">
        <f t="shared" si="8"/>
        <v>#DIV/0!</v>
      </c>
      <c r="L123" s="152"/>
      <c r="M123" s="128" t="e">
        <f t="shared" si="11"/>
        <v>#DIV/0!</v>
      </c>
      <c r="N123" s="31"/>
      <c r="O123" s="129">
        <f t="shared" si="12"/>
        <v>0</v>
      </c>
    </row>
    <row r="124" spans="1:15">
      <c r="A124" s="368"/>
      <c r="B124" s="165"/>
      <c r="C124" s="166"/>
      <c r="D124" s="158"/>
      <c r="E124" s="159"/>
      <c r="F124" s="159"/>
      <c r="G124" s="153"/>
      <c r="H124" s="126">
        <f t="shared" si="7"/>
        <v>0</v>
      </c>
      <c r="I124" s="127"/>
      <c r="J124" s="152"/>
      <c r="K124" s="128" t="e">
        <f t="shared" si="8"/>
        <v>#DIV/0!</v>
      </c>
      <c r="L124" s="152"/>
      <c r="M124" s="128" t="e">
        <f t="shared" si="11"/>
        <v>#DIV/0!</v>
      </c>
      <c r="N124" s="31"/>
      <c r="O124" s="129">
        <f t="shared" si="12"/>
        <v>0</v>
      </c>
    </row>
    <row r="125" spans="1:15">
      <c r="A125" s="368"/>
      <c r="B125" s="165"/>
      <c r="C125" s="166"/>
      <c r="D125" s="158"/>
      <c r="E125" s="159"/>
      <c r="F125" s="159"/>
      <c r="G125" s="153"/>
      <c r="H125" s="126">
        <f t="shared" si="7"/>
        <v>0</v>
      </c>
      <c r="I125" s="127"/>
      <c r="J125" s="152"/>
      <c r="K125" s="128" t="e">
        <f t="shared" si="8"/>
        <v>#DIV/0!</v>
      </c>
      <c r="L125" s="152"/>
      <c r="M125" s="128" t="e">
        <f t="shared" si="11"/>
        <v>#DIV/0!</v>
      </c>
      <c r="N125" s="31"/>
      <c r="O125" s="129">
        <f t="shared" si="12"/>
        <v>0</v>
      </c>
    </row>
    <row r="126" spans="1:15">
      <c r="A126" s="368"/>
      <c r="B126" s="165"/>
      <c r="C126" s="166"/>
      <c r="D126" s="158"/>
      <c r="E126" s="159"/>
      <c r="F126" s="159"/>
      <c r="G126" s="153"/>
      <c r="H126" s="126">
        <f t="shared" si="7"/>
        <v>0</v>
      </c>
      <c r="I126" s="127"/>
      <c r="J126" s="152"/>
      <c r="K126" s="128" t="e">
        <f t="shared" si="8"/>
        <v>#DIV/0!</v>
      </c>
      <c r="L126" s="152"/>
      <c r="M126" s="128" t="e">
        <f t="shared" si="11"/>
        <v>#DIV/0!</v>
      </c>
      <c r="N126" s="31"/>
      <c r="O126" s="129">
        <f t="shared" si="12"/>
        <v>0</v>
      </c>
    </row>
    <row r="127" spans="1:15">
      <c r="A127" s="368"/>
      <c r="B127" s="165"/>
      <c r="C127" s="166"/>
      <c r="D127" s="158"/>
      <c r="E127" s="159"/>
      <c r="F127" s="159"/>
      <c r="G127" s="153"/>
      <c r="H127" s="126">
        <f t="shared" si="7"/>
        <v>0</v>
      </c>
      <c r="I127" s="127"/>
      <c r="J127" s="152"/>
      <c r="K127" s="128" t="e">
        <f t="shared" si="8"/>
        <v>#DIV/0!</v>
      </c>
      <c r="L127" s="152"/>
      <c r="M127" s="128" t="e">
        <f t="shared" si="11"/>
        <v>#DIV/0!</v>
      </c>
      <c r="N127" s="31"/>
      <c r="O127" s="129">
        <f t="shared" si="12"/>
        <v>0</v>
      </c>
    </row>
    <row r="128" spans="1:15">
      <c r="A128" s="368"/>
      <c r="B128" s="165"/>
      <c r="C128" s="166"/>
      <c r="D128" s="158"/>
      <c r="E128" s="159"/>
      <c r="F128" s="159"/>
      <c r="G128" s="153"/>
      <c r="H128" s="126">
        <f t="shared" si="7"/>
        <v>0</v>
      </c>
      <c r="I128" s="127"/>
      <c r="J128" s="152"/>
      <c r="K128" s="128" t="e">
        <f t="shared" si="8"/>
        <v>#DIV/0!</v>
      </c>
      <c r="L128" s="152"/>
      <c r="M128" s="128" t="e">
        <f t="shared" si="11"/>
        <v>#DIV/0!</v>
      </c>
      <c r="N128" s="31"/>
      <c r="O128" s="129">
        <f t="shared" si="12"/>
        <v>0</v>
      </c>
    </row>
    <row r="129" spans="1:15">
      <c r="A129" s="368"/>
      <c r="B129" s="165"/>
      <c r="C129" s="166"/>
      <c r="D129" s="158"/>
      <c r="E129" s="159"/>
      <c r="F129" s="159"/>
      <c r="G129" s="153"/>
      <c r="H129" s="126">
        <f t="shared" si="7"/>
        <v>0</v>
      </c>
      <c r="I129" s="127"/>
      <c r="J129" s="152"/>
      <c r="K129" s="128" t="e">
        <f t="shared" si="8"/>
        <v>#DIV/0!</v>
      </c>
      <c r="L129" s="152"/>
      <c r="M129" s="128" t="e">
        <f t="shared" si="11"/>
        <v>#DIV/0!</v>
      </c>
      <c r="N129" s="31"/>
      <c r="O129" s="129">
        <f t="shared" si="12"/>
        <v>0</v>
      </c>
    </row>
    <row r="130" spans="1:15">
      <c r="A130" s="368"/>
      <c r="B130" s="165"/>
      <c r="C130" s="166"/>
      <c r="D130" s="158"/>
      <c r="E130" s="159"/>
      <c r="F130" s="159"/>
      <c r="G130" s="153"/>
      <c r="H130" s="126">
        <f t="shared" si="7"/>
        <v>0</v>
      </c>
      <c r="I130" s="127"/>
      <c r="J130" s="152"/>
      <c r="K130" s="128" t="e">
        <f t="shared" si="8"/>
        <v>#DIV/0!</v>
      </c>
      <c r="L130" s="152"/>
      <c r="M130" s="128" t="e">
        <f t="shared" si="11"/>
        <v>#DIV/0!</v>
      </c>
      <c r="N130" s="31"/>
      <c r="O130" s="129">
        <f t="shared" si="12"/>
        <v>0</v>
      </c>
    </row>
    <row r="131" spans="1:15" ht="15" thickBot="1">
      <c r="A131" s="369"/>
      <c r="B131" s="167"/>
      <c r="C131" s="168"/>
      <c r="D131" s="160"/>
      <c r="E131" s="161"/>
      <c r="F131" s="161"/>
      <c r="G131" s="157"/>
      <c r="H131" s="130">
        <f t="shared" si="7"/>
        <v>0</v>
      </c>
      <c r="I131" s="131"/>
      <c r="J131" s="154"/>
      <c r="K131" s="132" t="e">
        <f t="shared" si="8"/>
        <v>#DIV/0!</v>
      </c>
      <c r="L131" s="154"/>
      <c r="M131" s="132" t="e">
        <f t="shared" si="11"/>
        <v>#DIV/0!</v>
      </c>
      <c r="N131" s="31"/>
      <c r="O131" s="129">
        <f t="shared" si="12"/>
        <v>0</v>
      </c>
    </row>
    <row r="132" spans="1:15">
      <c r="A132" s="370" t="s">
        <v>218</v>
      </c>
      <c r="B132" s="169"/>
      <c r="C132" s="170"/>
      <c r="D132" s="162"/>
      <c r="E132" s="163"/>
      <c r="F132" s="163"/>
      <c r="G132" s="164"/>
      <c r="H132" s="133">
        <f t="shared" si="7"/>
        <v>0</v>
      </c>
      <c r="I132" s="134"/>
      <c r="J132" s="155"/>
      <c r="K132" s="135" t="e">
        <f t="shared" si="8"/>
        <v>#DIV/0!</v>
      </c>
      <c r="L132" s="155"/>
      <c r="M132" s="135" t="e">
        <f t="shared" si="11"/>
        <v>#DIV/0!</v>
      </c>
      <c r="N132" s="31"/>
      <c r="O132" s="129">
        <f t="shared" si="12"/>
        <v>0</v>
      </c>
    </row>
    <row r="133" spans="1:15">
      <c r="A133" s="368"/>
      <c r="B133" s="165"/>
      <c r="C133" s="166"/>
      <c r="D133" s="158"/>
      <c r="E133" s="159"/>
      <c r="F133" s="159"/>
      <c r="G133" s="153"/>
      <c r="H133" s="126">
        <f t="shared" si="7"/>
        <v>0</v>
      </c>
      <c r="I133" s="127"/>
      <c r="J133" s="152"/>
      <c r="K133" s="128" t="e">
        <f t="shared" si="8"/>
        <v>#DIV/0!</v>
      </c>
      <c r="L133" s="152"/>
      <c r="M133" s="128" t="e">
        <f t="shared" si="11"/>
        <v>#DIV/0!</v>
      </c>
      <c r="N133" s="31"/>
      <c r="O133" s="129">
        <f t="shared" si="12"/>
        <v>0</v>
      </c>
    </row>
    <row r="134" spans="1:15">
      <c r="A134" s="368"/>
      <c r="B134" s="165"/>
      <c r="C134" s="166"/>
      <c r="D134" s="158"/>
      <c r="E134" s="159"/>
      <c r="F134" s="159"/>
      <c r="G134" s="153"/>
      <c r="H134" s="126">
        <f t="shared" si="7"/>
        <v>0</v>
      </c>
      <c r="I134" s="127"/>
      <c r="J134" s="152"/>
      <c r="K134" s="128" t="e">
        <f t="shared" si="8"/>
        <v>#DIV/0!</v>
      </c>
      <c r="L134" s="152"/>
      <c r="M134" s="128" t="e">
        <f t="shared" si="11"/>
        <v>#DIV/0!</v>
      </c>
      <c r="N134" s="31"/>
      <c r="O134" s="129">
        <f t="shared" si="12"/>
        <v>0</v>
      </c>
    </row>
    <row r="135" spans="1:15">
      <c r="A135" s="368"/>
      <c r="B135" s="165"/>
      <c r="C135" s="166"/>
      <c r="D135" s="158"/>
      <c r="E135" s="159"/>
      <c r="F135" s="159"/>
      <c r="G135" s="153"/>
      <c r="H135" s="126">
        <f t="shared" si="7"/>
        <v>0</v>
      </c>
      <c r="I135" s="127"/>
      <c r="J135" s="152"/>
      <c r="K135" s="128" t="e">
        <f t="shared" si="8"/>
        <v>#DIV/0!</v>
      </c>
      <c r="L135" s="152"/>
      <c r="M135" s="128" t="e">
        <f t="shared" si="11"/>
        <v>#DIV/0!</v>
      </c>
      <c r="N135" s="31"/>
      <c r="O135" s="129">
        <f t="shared" si="12"/>
        <v>0</v>
      </c>
    </row>
    <row r="136" spans="1:15">
      <c r="A136" s="368"/>
      <c r="B136" s="165"/>
      <c r="C136" s="166"/>
      <c r="D136" s="158"/>
      <c r="E136" s="159"/>
      <c r="F136" s="159"/>
      <c r="G136" s="153"/>
      <c r="H136" s="126">
        <f t="shared" si="7"/>
        <v>0</v>
      </c>
      <c r="I136" s="127"/>
      <c r="J136" s="152"/>
      <c r="K136" s="128" t="e">
        <f t="shared" si="8"/>
        <v>#DIV/0!</v>
      </c>
      <c r="L136" s="152"/>
      <c r="M136" s="128" t="e">
        <f t="shared" si="11"/>
        <v>#DIV/0!</v>
      </c>
      <c r="N136" s="31"/>
      <c r="O136" s="129">
        <f t="shared" si="12"/>
        <v>0</v>
      </c>
    </row>
    <row r="137" spans="1:15">
      <c r="A137" s="368"/>
      <c r="B137" s="165"/>
      <c r="C137" s="166"/>
      <c r="D137" s="158"/>
      <c r="E137" s="159"/>
      <c r="F137" s="159"/>
      <c r="G137" s="153"/>
      <c r="H137" s="126">
        <f t="shared" si="7"/>
        <v>0</v>
      </c>
      <c r="I137" s="127"/>
      <c r="J137" s="152"/>
      <c r="K137" s="128" t="e">
        <f t="shared" si="8"/>
        <v>#DIV/0!</v>
      </c>
      <c r="L137" s="152"/>
      <c r="M137" s="128" t="e">
        <f t="shared" si="11"/>
        <v>#DIV/0!</v>
      </c>
      <c r="N137" s="31"/>
      <c r="O137" s="129">
        <f t="shared" si="12"/>
        <v>0</v>
      </c>
    </row>
    <row r="138" spans="1:15">
      <c r="A138" s="368"/>
      <c r="B138" s="165"/>
      <c r="C138" s="166"/>
      <c r="D138" s="158"/>
      <c r="E138" s="159"/>
      <c r="F138" s="159"/>
      <c r="G138" s="153"/>
      <c r="H138" s="126">
        <f t="shared" si="7"/>
        <v>0</v>
      </c>
      <c r="I138" s="127"/>
      <c r="J138" s="152"/>
      <c r="K138" s="128" t="e">
        <f t="shared" si="8"/>
        <v>#DIV/0!</v>
      </c>
      <c r="L138" s="152"/>
      <c r="M138" s="128" t="e">
        <f t="shared" si="11"/>
        <v>#DIV/0!</v>
      </c>
      <c r="N138" s="31"/>
      <c r="O138" s="129">
        <f t="shared" si="12"/>
        <v>0</v>
      </c>
    </row>
    <row r="139" spans="1:15">
      <c r="A139" s="368"/>
      <c r="B139" s="165"/>
      <c r="C139" s="166"/>
      <c r="D139" s="158"/>
      <c r="E139" s="159"/>
      <c r="F139" s="159"/>
      <c r="G139" s="153"/>
      <c r="H139" s="126">
        <f t="shared" si="7"/>
        <v>0</v>
      </c>
      <c r="I139" s="127"/>
      <c r="J139" s="152"/>
      <c r="K139" s="128" t="e">
        <f t="shared" si="8"/>
        <v>#DIV/0!</v>
      </c>
      <c r="L139" s="152"/>
      <c r="M139" s="128" t="e">
        <f t="shared" si="11"/>
        <v>#DIV/0!</v>
      </c>
      <c r="N139" s="31"/>
      <c r="O139" s="129">
        <f t="shared" si="12"/>
        <v>0</v>
      </c>
    </row>
    <row r="140" spans="1:15">
      <c r="A140" s="368"/>
      <c r="B140" s="165"/>
      <c r="C140" s="166"/>
      <c r="D140" s="158"/>
      <c r="E140" s="159"/>
      <c r="F140" s="159"/>
      <c r="G140" s="153"/>
      <c r="H140" s="126">
        <f t="shared" si="7"/>
        <v>0</v>
      </c>
      <c r="I140" s="127"/>
      <c r="J140" s="152"/>
      <c r="K140" s="128" t="e">
        <f t="shared" si="8"/>
        <v>#DIV/0!</v>
      </c>
      <c r="L140" s="152"/>
      <c r="M140" s="128" t="e">
        <f t="shared" si="11"/>
        <v>#DIV/0!</v>
      </c>
      <c r="N140" s="31"/>
      <c r="O140" s="129">
        <f t="shared" si="12"/>
        <v>0</v>
      </c>
    </row>
    <row r="141" spans="1:15">
      <c r="A141" s="368"/>
      <c r="B141" s="165"/>
      <c r="C141" s="166"/>
      <c r="D141" s="158"/>
      <c r="E141" s="159"/>
      <c r="F141" s="159"/>
      <c r="G141" s="153"/>
      <c r="H141" s="126">
        <f t="shared" si="7"/>
        <v>0</v>
      </c>
      <c r="I141" s="127"/>
      <c r="J141" s="152"/>
      <c r="K141" s="128" t="e">
        <f t="shared" si="8"/>
        <v>#DIV/0!</v>
      </c>
      <c r="L141" s="152"/>
      <c r="M141" s="128" t="e">
        <f t="shared" si="11"/>
        <v>#DIV/0!</v>
      </c>
      <c r="N141" s="31"/>
      <c r="O141" s="129">
        <f t="shared" si="12"/>
        <v>0</v>
      </c>
    </row>
    <row r="142" spans="1:15">
      <c r="A142" s="368"/>
      <c r="B142" s="165"/>
      <c r="C142" s="166"/>
      <c r="D142" s="158"/>
      <c r="E142" s="159"/>
      <c r="F142" s="159"/>
      <c r="G142" s="153"/>
      <c r="H142" s="126">
        <f t="shared" si="7"/>
        <v>0</v>
      </c>
      <c r="I142" s="127"/>
      <c r="J142" s="152"/>
      <c r="K142" s="128" t="e">
        <f t="shared" si="8"/>
        <v>#DIV/0!</v>
      </c>
      <c r="L142" s="152"/>
      <c r="M142" s="128" t="e">
        <f t="shared" si="11"/>
        <v>#DIV/0!</v>
      </c>
      <c r="N142" s="31"/>
      <c r="O142" s="129">
        <f t="shared" si="12"/>
        <v>0</v>
      </c>
    </row>
    <row r="143" spans="1:15">
      <c r="A143" s="368"/>
      <c r="B143" s="165"/>
      <c r="C143" s="166"/>
      <c r="D143" s="158"/>
      <c r="E143" s="159"/>
      <c r="F143" s="159"/>
      <c r="G143" s="153"/>
      <c r="H143" s="126">
        <f t="shared" si="7"/>
        <v>0</v>
      </c>
      <c r="I143" s="127"/>
      <c r="J143" s="152"/>
      <c r="K143" s="128" t="e">
        <f t="shared" si="8"/>
        <v>#DIV/0!</v>
      </c>
      <c r="L143" s="152"/>
      <c r="M143" s="128" t="e">
        <f t="shared" si="11"/>
        <v>#DIV/0!</v>
      </c>
      <c r="N143" s="31"/>
      <c r="O143" s="129">
        <f t="shared" si="12"/>
        <v>0</v>
      </c>
    </row>
    <row r="144" spans="1:15">
      <c r="A144" s="368"/>
      <c r="B144" s="165"/>
      <c r="C144" s="166"/>
      <c r="D144" s="158"/>
      <c r="E144" s="159"/>
      <c r="F144" s="159"/>
      <c r="G144" s="153"/>
      <c r="H144" s="126">
        <f t="shared" si="7"/>
        <v>0</v>
      </c>
      <c r="I144" s="127"/>
      <c r="J144" s="152"/>
      <c r="K144" s="128" t="e">
        <f t="shared" si="8"/>
        <v>#DIV/0!</v>
      </c>
      <c r="L144" s="152"/>
      <c r="M144" s="128" t="e">
        <f t="shared" si="11"/>
        <v>#DIV/0!</v>
      </c>
      <c r="N144" s="31"/>
      <c r="O144" s="129">
        <f t="shared" si="12"/>
        <v>0</v>
      </c>
    </row>
    <row r="145" spans="1:15">
      <c r="A145" s="368"/>
      <c r="B145" s="165"/>
      <c r="C145" s="166"/>
      <c r="D145" s="158"/>
      <c r="E145" s="159"/>
      <c r="F145" s="159"/>
      <c r="G145" s="153"/>
      <c r="H145" s="126">
        <f t="shared" si="7"/>
        <v>0</v>
      </c>
      <c r="I145" s="127"/>
      <c r="J145" s="152"/>
      <c r="K145" s="128" t="e">
        <f t="shared" si="8"/>
        <v>#DIV/0!</v>
      </c>
      <c r="L145" s="152"/>
      <c r="M145" s="128" t="e">
        <f t="shared" si="11"/>
        <v>#DIV/0!</v>
      </c>
      <c r="N145" s="31"/>
      <c r="O145" s="129">
        <f t="shared" si="12"/>
        <v>0</v>
      </c>
    </row>
    <row r="146" spans="1:15">
      <c r="A146" s="368"/>
      <c r="B146" s="165"/>
      <c r="C146" s="166"/>
      <c r="D146" s="158"/>
      <c r="E146" s="159"/>
      <c r="F146" s="159"/>
      <c r="G146" s="153"/>
      <c r="H146" s="126">
        <f t="shared" si="7"/>
        <v>0</v>
      </c>
      <c r="I146" s="127"/>
      <c r="J146" s="152"/>
      <c r="K146" s="128" t="e">
        <f t="shared" si="8"/>
        <v>#DIV/0!</v>
      </c>
      <c r="L146" s="152"/>
      <c r="M146" s="128" t="e">
        <f t="shared" si="11"/>
        <v>#DIV/0!</v>
      </c>
      <c r="N146" s="31"/>
      <c r="O146" s="129">
        <f t="shared" si="12"/>
        <v>0</v>
      </c>
    </row>
    <row r="147" spans="1:15">
      <c r="A147" s="368"/>
      <c r="B147" s="165"/>
      <c r="C147" s="166"/>
      <c r="D147" s="158"/>
      <c r="E147" s="159"/>
      <c r="F147" s="159"/>
      <c r="G147" s="153"/>
      <c r="H147" s="126">
        <f t="shared" si="7"/>
        <v>0</v>
      </c>
      <c r="I147" s="127"/>
      <c r="J147" s="152"/>
      <c r="K147" s="128" t="e">
        <f t="shared" si="8"/>
        <v>#DIV/0!</v>
      </c>
      <c r="L147" s="152"/>
      <c r="M147" s="128" t="e">
        <f t="shared" si="11"/>
        <v>#DIV/0!</v>
      </c>
      <c r="N147" s="31"/>
      <c r="O147" s="129">
        <f t="shared" si="12"/>
        <v>0</v>
      </c>
    </row>
    <row r="148" spans="1:15">
      <c r="A148" s="368"/>
      <c r="B148" s="165"/>
      <c r="C148" s="166"/>
      <c r="D148" s="158"/>
      <c r="E148" s="159"/>
      <c r="F148" s="159"/>
      <c r="G148" s="153"/>
      <c r="H148" s="126">
        <f t="shared" si="7"/>
        <v>0</v>
      </c>
      <c r="I148" s="127"/>
      <c r="J148" s="152"/>
      <c r="K148" s="128" t="e">
        <f t="shared" si="8"/>
        <v>#DIV/0!</v>
      </c>
      <c r="L148" s="152"/>
      <c r="M148" s="128" t="e">
        <f t="shared" si="11"/>
        <v>#DIV/0!</v>
      </c>
      <c r="N148" s="31"/>
      <c r="O148" s="129">
        <f t="shared" si="12"/>
        <v>0</v>
      </c>
    </row>
    <row r="149" spans="1:15">
      <c r="A149" s="368"/>
      <c r="B149" s="165"/>
      <c r="C149" s="166"/>
      <c r="D149" s="158"/>
      <c r="E149" s="159"/>
      <c r="F149" s="159"/>
      <c r="G149" s="153"/>
      <c r="H149" s="126">
        <f t="shared" si="7"/>
        <v>0</v>
      </c>
      <c r="I149" s="127"/>
      <c r="J149" s="152"/>
      <c r="K149" s="128" t="e">
        <f t="shared" si="8"/>
        <v>#DIV/0!</v>
      </c>
      <c r="L149" s="152"/>
      <c r="M149" s="128" t="e">
        <f t="shared" si="11"/>
        <v>#DIV/0!</v>
      </c>
      <c r="N149" s="31"/>
      <c r="O149" s="129">
        <f t="shared" si="12"/>
        <v>0</v>
      </c>
    </row>
    <row r="150" spans="1:15">
      <c r="A150" s="368"/>
      <c r="B150" s="165"/>
      <c r="C150" s="166"/>
      <c r="D150" s="158"/>
      <c r="E150" s="159"/>
      <c r="F150" s="159"/>
      <c r="G150" s="153"/>
      <c r="H150" s="126">
        <f t="shared" si="7"/>
        <v>0</v>
      </c>
      <c r="I150" s="127"/>
      <c r="J150" s="152"/>
      <c r="K150" s="128" t="e">
        <f t="shared" si="8"/>
        <v>#DIV/0!</v>
      </c>
      <c r="L150" s="152"/>
      <c r="M150" s="128" t="e">
        <f t="shared" si="11"/>
        <v>#DIV/0!</v>
      </c>
      <c r="N150" s="31"/>
      <c r="O150" s="129">
        <f t="shared" si="12"/>
        <v>0</v>
      </c>
    </row>
    <row r="151" spans="1:15">
      <c r="A151" s="368"/>
      <c r="B151" s="165"/>
      <c r="C151" s="166"/>
      <c r="D151" s="158"/>
      <c r="E151" s="159"/>
      <c r="F151" s="159"/>
      <c r="G151" s="153"/>
      <c r="H151" s="126">
        <f t="shared" si="7"/>
        <v>0</v>
      </c>
      <c r="I151" s="127"/>
      <c r="J151" s="152"/>
      <c r="K151" s="128" t="e">
        <f t="shared" si="8"/>
        <v>#DIV/0!</v>
      </c>
      <c r="L151" s="152"/>
      <c r="M151" s="128" t="e">
        <f t="shared" si="11"/>
        <v>#DIV/0!</v>
      </c>
      <c r="N151" s="31"/>
      <c r="O151" s="129">
        <f t="shared" si="12"/>
        <v>0</v>
      </c>
    </row>
    <row r="152" spans="1:15">
      <c r="A152" s="368"/>
      <c r="B152" s="165"/>
      <c r="C152" s="166"/>
      <c r="D152" s="158"/>
      <c r="E152" s="159"/>
      <c r="F152" s="159"/>
      <c r="G152" s="153"/>
      <c r="H152" s="126">
        <f t="shared" si="7"/>
        <v>0</v>
      </c>
      <c r="I152" s="127"/>
      <c r="J152" s="152"/>
      <c r="K152" s="128" t="e">
        <f t="shared" si="8"/>
        <v>#DIV/0!</v>
      </c>
      <c r="L152" s="152"/>
      <c r="M152" s="128" t="e">
        <f t="shared" si="11"/>
        <v>#DIV/0!</v>
      </c>
      <c r="N152" s="31"/>
      <c r="O152" s="129">
        <f t="shared" si="12"/>
        <v>0</v>
      </c>
    </row>
    <row r="153" spans="1:15">
      <c r="A153" s="368"/>
      <c r="B153" s="165"/>
      <c r="C153" s="166"/>
      <c r="D153" s="158"/>
      <c r="E153" s="159"/>
      <c r="F153" s="159"/>
      <c r="G153" s="153"/>
      <c r="H153" s="126">
        <f t="shared" si="7"/>
        <v>0</v>
      </c>
      <c r="I153" s="127"/>
      <c r="J153" s="152"/>
      <c r="K153" s="128" t="e">
        <f t="shared" si="8"/>
        <v>#DIV/0!</v>
      </c>
      <c r="L153" s="152"/>
      <c r="M153" s="128" t="e">
        <f t="shared" si="11"/>
        <v>#DIV/0!</v>
      </c>
      <c r="N153" s="31"/>
      <c r="O153" s="129">
        <f t="shared" si="12"/>
        <v>0</v>
      </c>
    </row>
    <row r="154" spans="1:15">
      <c r="A154" s="368"/>
      <c r="B154" s="165"/>
      <c r="C154" s="166"/>
      <c r="D154" s="158"/>
      <c r="E154" s="159"/>
      <c r="F154" s="159"/>
      <c r="G154" s="153"/>
      <c r="H154" s="126">
        <f t="shared" si="7"/>
        <v>0</v>
      </c>
      <c r="I154" s="127"/>
      <c r="J154" s="152"/>
      <c r="K154" s="128" t="e">
        <f t="shared" si="8"/>
        <v>#DIV/0!</v>
      </c>
      <c r="L154" s="152"/>
      <c r="M154" s="128" t="e">
        <f t="shared" si="11"/>
        <v>#DIV/0!</v>
      </c>
      <c r="N154" s="31"/>
      <c r="O154" s="129">
        <f t="shared" si="12"/>
        <v>0</v>
      </c>
    </row>
    <row r="155" spans="1:15">
      <c r="A155" s="368"/>
      <c r="B155" s="165"/>
      <c r="C155" s="166"/>
      <c r="D155" s="158"/>
      <c r="E155" s="159"/>
      <c r="F155" s="159"/>
      <c r="G155" s="153"/>
      <c r="H155" s="126">
        <f t="shared" si="7"/>
        <v>0</v>
      </c>
      <c r="I155" s="127"/>
      <c r="J155" s="152"/>
      <c r="K155" s="128" t="e">
        <f t="shared" si="8"/>
        <v>#DIV/0!</v>
      </c>
      <c r="L155" s="152"/>
      <c r="M155" s="128" t="e">
        <f t="shared" si="11"/>
        <v>#DIV/0!</v>
      </c>
      <c r="N155" s="31"/>
      <c r="O155" s="129">
        <f t="shared" si="12"/>
        <v>0</v>
      </c>
    </row>
    <row r="156" spans="1:15">
      <c r="A156" s="368"/>
      <c r="B156" s="165"/>
      <c r="C156" s="166"/>
      <c r="D156" s="158"/>
      <c r="E156" s="159"/>
      <c r="F156" s="159"/>
      <c r="G156" s="153"/>
      <c r="H156" s="126">
        <f t="shared" si="7"/>
        <v>0</v>
      </c>
      <c r="I156" s="127"/>
      <c r="J156" s="152"/>
      <c r="K156" s="128" t="e">
        <f t="shared" si="8"/>
        <v>#DIV/0!</v>
      </c>
      <c r="L156" s="152"/>
      <c r="M156" s="128" t="e">
        <f t="shared" si="11"/>
        <v>#DIV/0!</v>
      </c>
      <c r="N156" s="31"/>
      <c r="O156" s="129">
        <f t="shared" si="12"/>
        <v>0</v>
      </c>
    </row>
    <row r="157" spans="1:15">
      <c r="A157" s="368"/>
      <c r="B157" s="165"/>
      <c r="C157" s="166"/>
      <c r="D157" s="158"/>
      <c r="E157" s="159"/>
      <c r="F157" s="159"/>
      <c r="G157" s="153"/>
      <c r="H157" s="126">
        <f t="shared" si="7"/>
        <v>0</v>
      </c>
      <c r="I157" s="127"/>
      <c r="J157" s="152"/>
      <c r="K157" s="128" t="e">
        <f t="shared" si="8"/>
        <v>#DIV/0!</v>
      </c>
      <c r="L157" s="152"/>
      <c r="M157" s="128" t="e">
        <f t="shared" si="11"/>
        <v>#DIV/0!</v>
      </c>
      <c r="N157" s="31"/>
      <c r="O157" s="129">
        <f t="shared" si="12"/>
        <v>0</v>
      </c>
    </row>
    <row r="158" spans="1:15">
      <c r="A158" s="368"/>
      <c r="B158" s="165"/>
      <c r="C158" s="166"/>
      <c r="D158" s="158"/>
      <c r="E158" s="159"/>
      <c r="F158" s="159"/>
      <c r="G158" s="153"/>
      <c r="H158" s="126">
        <f t="shared" si="7"/>
        <v>0</v>
      </c>
      <c r="I158" s="127"/>
      <c r="J158" s="152"/>
      <c r="K158" s="128" t="e">
        <f t="shared" si="8"/>
        <v>#DIV/0!</v>
      </c>
      <c r="L158" s="152"/>
      <c r="M158" s="128" t="e">
        <f t="shared" si="11"/>
        <v>#DIV/0!</v>
      </c>
      <c r="N158" s="31"/>
      <c r="O158" s="129">
        <f t="shared" si="12"/>
        <v>0</v>
      </c>
    </row>
    <row r="159" spans="1:15">
      <c r="A159" s="368"/>
      <c r="B159" s="165"/>
      <c r="C159" s="166"/>
      <c r="D159" s="158"/>
      <c r="E159" s="159"/>
      <c r="F159" s="159"/>
      <c r="G159" s="153"/>
      <c r="H159" s="126">
        <f t="shared" si="7"/>
        <v>0</v>
      </c>
      <c r="I159" s="127"/>
      <c r="J159" s="152"/>
      <c r="K159" s="128" t="e">
        <f t="shared" si="8"/>
        <v>#DIV/0!</v>
      </c>
      <c r="L159" s="152"/>
      <c r="M159" s="128" t="e">
        <f>+L159/$H$1</f>
        <v>#DIV/0!</v>
      </c>
      <c r="N159" s="31"/>
      <c r="O159" s="129">
        <f>+H159-J159-L159</f>
        <v>0</v>
      </c>
    </row>
    <row r="160" spans="1:15">
      <c r="A160" s="368"/>
      <c r="B160" s="165"/>
      <c r="C160" s="166"/>
      <c r="D160" s="158"/>
      <c r="E160" s="159"/>
      <c r="F160" s="159"/>
      <c r="G160" s="153"/>
      <c r="H160" s="126">
        <f t="shared" si="7"/>
        <v>0</v>
      </c>
      <c r="I160" s="127"/>
      <c r="J160" s="152"/>
      <c r="K160" s="128" t="e">
        <f t="shared" si="8"/>
        <v>#DIV/0!</v>
      </c>
      <c r="L160" s="152"/>
      <c r="M160" s="128" t="e">
        <f>+L160/$H$1</f>
        <v>#DIV/0!</v>
      </c>
      <c r="N160" s="31"/>
      <c r="O160" s="129">
        <f>+H160-J160-L160</f>
        <v>0</v>
      </c>
    </row>
    <row r="161" spans="1:15" ht="15" thickBot="1">
      <c r="A161" s="369"/>
      <c r="B161" s="167"/>
      <c r="C161" s="168"/>
      <c r="D161" s="160"/>
      <c r="E161" s="161"/>
      <c r="F161" s="161"/>
      <c r="G161" s="157"/>
      <c r="H161" s="130">
        <f t="shared" si="7"/>
        <v>0</v>
      </c>
      <c r="I161" s="131"/>
      <c r="J161" s="157"/>
      <c r="K161" s="132" t="e">
        <f t="shared" si="8"/>
        <v>#DIV/0!</v>
      </c>
      <c r="L161" s="154"/>
      <c r="M161" s="132" t="e">
        <f t="shared" si="11"/>
        <v>#DIV/0!</v>
      </c>
      <c r="N161" s="31"/>
      <c r="O161" s="129">
        <f t="shared" si="12"/>
        <v>0</v>
      </c>
    </row>
    <row r="162" spans="1:15" ht="19.2" customHeight="1">
      <c r="A162" s="367" t="s">
        <v>300</v>
      </c>
      <c r="B162" s="248"/>
      <c r="C162" s="248"/>
      <c r="D162" s="248"/>
      <c r="E162" s="248"/>
      <c r="F162" s="248"/>
      <c r="G162" s="249"/>
      <c r="H162" s="136">
        <f>SUM(H3:H161)</f>
        <v>0</v>
      </c>
      <c r="I162" s="31"/>
      <c r="J162" s="30">
        <f>SUM(J3:J161)</f>
        <v>0</v>
      </c>
      <c r="K162" s="137" t="e">
        <f>+J162/H162</f>
        <v>#DIV/0!</v>
      </c>
      <c r="L162" s="136">
        <f>SUM(L3:L161)</f>
        <v>0</v>
      </c>
      <c r="M162" s="137" t="e">
        <f t="shared" si="11"/>
        <v>#DIV/0!</v>
      </c>
      <c r="N162" s="31"/>
      <c r="O162" s="31"/>
    </row>
    <row r="163" spans="1:15">
      <c r="A163" s="138"/>
      <c r="B163" s="138"/>
      <c r="C163" s="138"/>
      <c r="D163" s="33"/>
      <c r="E163" s="138"/>
      <c r="F163" s="138"/>
      <c r="G163" s="33"/>
      <c r="H163" s="139">
        <v>1</v>
      </c>
      <c r="I163" s="129"/>
      <c r="J163" s="139" t="e">
        <f>+J162/H162</f>
        <v>#DIV/0!</v>
      </c>
      <c r="K163" s="140"/>
      <c r="L163" s="139" t="e">
        <f>+L162/H162</f>
        <v>#DIV/0!</v>
      </c>
      <c r="M163" s="141"/>
      <c r="N163" s="33"/>
      <c r="O163" s="33"/>
    </row>
    <row r="164" spans="1:15">
      <c r="A164" s="138"/>
      <c r="B164" s="138"/>
      <c r="C164" s="138"/>
      <c r="D164" s="33"/>
      <c r="E164" s="138"/>
      <c r="F164" s="138"/>
      <c r="G164" s="142">
        <v>0</v>
      </c>
      <c r="H164" s="143" t="e">
        <f>+H163-J163-L163</f>
        <v>#DIV/0!</v>
      </c>
      <c r="I164" s="31"/>
      <c r="J164" s="363" t="e">
        <f>+IF(AND((J163+L163)&gt;100%),"PORCENTAJES INCORRECTOS","PORCENTAJE CORRECTO")</f>
        <v>#DIV/0!</v>
      </c>
      <c r="K164" s="251"/>
      <c r="L164" s="251"/>
      <c r="M164" s="252"/>
      <c r="N164" s="33"/>
      <c r="O164" s="33"/>
    </row>
    <row r="165" spans="1:15">
      <c r="A165" s="138"/>
      <c r="B165" s="138"/>
      <c r="C165" s="138"/>
      <c r="D165" s="33"/>
      <c r="E165" s="138"/>
      <c r="F165" s="138"/>
      <c r="G165" s="33"/>
      <c r="H165" s="33"/>
      <c r="I165" s="31"/>
      <c r="J165" s="33"/>
      <c r="K165" s="144"/>
      <c r="L165" s="33"/>
      <c r="M165" s="144"/>
      <c r="N165" s="33"/>
      <c r="O165" s="33"/>
    </row>
    <row r="166" spans="1:15">
      <c r="A166" s="138"/>
      <c r="B166" s="138"/>
      <c r="C166" s="138"/>
      <c r="D166" s="33"/>
      <c r="E166" s="138"/>
      <c r="F166" s="138"/>
      <c r="G166" s="33"/>
      <c r="H166" s="33"/>
      <c r="I166" s="31"/>
      <c r="J166" s="33"/>
      <c r="K166" s="144"/>
      <c r="L166" s="33"/>
      <c r="M166" s="144"/>
      <c r="N166" s="33"/>
      <c r="O166" s="33"/>
    </row>
    <row r="167" spans="1:15">
      <c r="A167" s="138"/>
      <c r="B167" s="138"/>
      <c r="C167" s="138"/>
      <c r="D167" s="33"/>
      <c r="E167" s="138"/>
      <c r="F167" s="138"/>
      <c r="G167" s="33"/>
      <c r="H167" s="33"/>
      <c r="I167" s="31"/>
      <c r="J167" s="33"/>
      <c r="K167" s="144"/>
      <c r="L167" s="33"/>
      <c r="M167" s="144"/>
      <c r="N167" s="33"/>
      <c r="O167" s="33"/>
    </row>
    <row r="168" spans="1:15" ht="32.700000000000003" customHeight="1">
      <c r="A168" s="138"/>
      <c r="B168" s="371" t="s">
        <v>1013</v>
      </c>
      <c r="C168" s="371"/>
      <c r="D168" s="371"/>
      <c r="E168" s="371"/>
      <c r="F168" s="371"/>
      <c r="G168" s="371"/>
      <c r="H168" s="371"/>
      <c r="I168" s="31"/>
      <c r="J168" s="33"/>
      <c r="K168" s="144"/>
      <c r="L168" s="33"/>
      <c r="M168" s="144"/>
      <c r="N168" s="33"/>
      <c r="O168" s="33"/>
    </row>
    <row r="169" spans="1:15" ht="28.8">
      <c r="A169" s="138"/>
      <c r="B169" s="364" t="s">
        <v>301</v>
      </c>
      <c r="C169" s="251"/>
      <c r="D169" s="251"/>
      <c r="E169" s="251"/>
      <c r="F169" s="252"/>
      <c r="G169" s="145" t="s">
        <v>302</v>
      </c>
      <c r="H169" s="145" t="s">
        <v>303</v>
      </c>
      <c r="I169" s="33"/>
      <c r="J169" s="35" t="s">
        <v>293</v>
      </c>
      <c r="K169" s="146" t="s">
        <v>294</v>
      </c>
      <c r="L169" s="35" t="s">
        <v>295</v>
      </c>
      <c r="M169" s="147" t="s">
        <v>294</v>
      </c>
      <c r="N169" s="33"/>
      <c r="O169" s="33"/>
    </row>
    <row r="170" spans="1:15">
      <c r="A170" s="138"/>
      <c r="B170" s="365" t="s">
        <v>296</v>
      </c>
      <c r="C170" s="251"/>
      <c r="D170" s="252"/>
      <c r="E170" s="11" t="s">
        <v>304</v>
      </c>
      <c r="F170" s="148">
        <v>0.65</v>
      </c>
      <c r="G170" s="149">
        <f>+J1*F170</f>
        <v>0</v>
      </c>
      <c r="H170" s="150" t="str">
        <f>+IF(AND(J170&gt;$G$170),"VALOR NO PERMITIDO","VALOR CORRECTO")</f>
        <v>VALOR CORRECTO</v>
      </c>
      <c r="I170" s="33"/>
      <c r="J170" s="149">
        <f t="shared" ref="J170:J179" si="13">+SUMIF($C$3:$C$161,B170,$J$3:$J$161)</f>
        <v>0</v>
      </c>
      <c r="K170" s="151" t="e">
        <f>+J170/$H$1</f>
        <v>#DIV/0!</v>
      </c>
      <c r="L170" s="149">
        <f t="shared" ref="L170:L179" si="14">+SUMIF($C$3:$C$161,B170,$L$3:$L$161)</f>
        <v>0</v>
      </c>
      <c r="M170" s="151" t="e">
        <f>+L170/$H$1</f>
        <v>#DIV/0!</v>
      </c>
      <c r="N170" s="33"/>
      <c r="O170" s="33"/>
    </row>
    <row r="171" spans="1:15">
      <c r="A171" s="138"/>
      <c r="B171" s="365" t="s">
        <v>299</v>
      </c>
      <c r="C171" s="251"/>
      <c r="D171" s="252"/>
      <c r="E171" s="11" t="s">
        <v>304</v>
      </c>
      <c r="F171" s="148">
        <v>0.05</v>
      </c>
      <c r="G171" s="149">
        <f>+J1*F171</f>
        <v>0</v>
      </c>
      <c r="H171" s="150" t="str">
        <f>+IF(AND(J171&gt;$G$171),"VALOR NO PERMITIDO","VALOR CORRECTO")</f>
        <v>VALOR CORRECTO</v>
      </c>
      <c r="I171" s="33"/>
      <c r="J171" s="149">
        <f t="shared" si="13"/>
        <v>0</v>
      </c>
      <c r="K171" s="151" t="e">
        <f>+J171/$H$1</f>
        <v>#DIV/0!</v>
      </c>
      <c r="L171" s="149">
        <f t="shared" si="14"/>
        <v>0</v>
      </c>
      <c r="M171" s="151" t="e">
        <f t="shared" ref="M171:M180" si="15">+L171/$H$1</f>
        <v>#DIV/0!</v>
      </c>
      <c r="N171" s="33"/>
      <c r="O171" s="33"/>
    </row>
    <row r="172" spans="1:15">
      <c r="A172" s="138"/>
      <c r="B172" s="365" t="s">
        <v>297</v>
      </c>
      <c r="C172" s="251"/>
      <c r="D172" s="252"/>
      <c r="E172" s="11" t="s">
        <v>305</v>
      </c>
      <c r="F172" s="148">
        <v>0.35</v>
      </c>
      <c r="G172" s="149">
        <f>+J1*F172</f>
        <v>0</v>
      </c>
      <c r="H172" s="150" t="str">
        <f>+IF(AND(J172&lt;$G$172),"VALOR NO PERMITIDO","VALOR CORRECTO")</f>
        <v>VALOR CORRECTO</v>
      </c>
      <c r="I172" s="33"/>
      <c r="J172" s="149">
        <f t="shared" si="13"/>
        <v>0</v>
      </c>
      <c r="K172" s="151" t="e">
        <f>+J172/$H$1</f>
        <v>#DIV/0!</v>
      </c>
      <c r="L172" s="149">
        <f t="shared" si="14"/>
        <v>0</v>
      </c>
      <c r="M172" s="151" t="e">
        <f t="shared" si="15"/>
        <v>#DIV/0!</v>
      </c>
      <c r="N172" s="33"/>
      <c r="O172" s="33"/>
    </row>
    <row r="173" spans="1:15">
      <c r="A173" s="138"/>
      <c r="B173" s="365" t="s">
        <v>976</v>
      </c>
      <c r="C173" s="251"/>
      <c r="D173" s="252"/>
      <c r="E173" s="11" t="s">
        <v>304</v>
      </c>
      <c r="F173" s="148">
        <v>0.3</v>
      </c>
      <c r="G173" s="149">
        <f>+J1*F173</f>
        <v>0</v>
      </c>
      <c r="H173" s="150" t="str">
        <f>+IF(AND(J173&gt;$G$173),"VALOR NO PERMITIDO","VALOR CORRECTO")</f>
        <v>VALOR CORRECTO</v>
      </c>
      <c r="I173" s="33"/>
      <c r="J173" s="149">
        <f t="shared" si="13"/>
        <v>0</v>
      </c>
      <c r="K173" s="151" t="e">
        <f>+J173/$H$1</f>
        <v>#DIV/0!</v>
      </c>
      <c r="L173" s="149">
        <f t="shared" si="14"/>
        <v>0</v>
      </c>
      <c r="M173" s="151" t="e">
        <f t="shared" ref="M173:M175" si="16">+L173/$H$1</f>
        <v>#DIV/0!</v>
      </c>
      <c r="N173" s="33"/>
      <c r="O173" s="33"/>
    </row>
    <row r="174" spans="1:15">
      <c r="A174" s="138"/>
      <c r="B174" s="365" t="s">
        <v>977</v>
      </c>
      <c r="C174" s="251"/>
      <c r="D174" s="252"/>
      <c r="E174" s="11" t="s">
        <v>304</v>
      </c>
      <c r="F174" s="148">
        <v>0.2</v>
      </c>
      <c r="G174" s="149">
        <f>+J1*F174</f>
        <v>0</v>
      </c>
      <c r="H174" s="150" t="str">
        <f>+IF(AND(J174&gt;$G$174),"VALOR NO PERMITIDO","VALOR CORRECTO")</f>
        <v>VALOR CORRECTO</v>
      </c>
      <c r="I174" s="33"/>
      <c r="J174" s="149">
        <f>+SUMIF($C$3:$C$161,B174,$J$3:$J$161)</f>
        <v>0</v>
      </c>
      <c r="K174" s="151" t="e">
        <f t="shared" ref="K174:K175" si="17">+J174/$H$1</f>
        <v>#DIV/0!</v>
      </c>
      <c r="L174" s="149">
        <f t="shared" si="14"/>
        <v>0</v>
      </c>
      <c r="M174" s="151" t="e">
        <f t="shared" si="16"/>
        <v>#DIV/0!</v>
      </c>
      <c r="N174" s="33"/>
      <c r="O174" s="33"/>
    </row>
    <row r="175" spans="1:15">
      <c r="A175" s="138"/>
      <c r="B175" s="365" t="s">
        <v>306</v>
      </c>
      <c r="C175" s="251"/>
      <c r="D175" s="252"/>
      <c r="E175" s="11" t="s">
        <v>318</v>
      </c>
      <c r="F175" s="148">
        <v>0</v>
      </c>
      <c r="G175" s="149">
        <f>+L1*F175</f>
        <v>0</v>
      </c>
      <c r="H175" s="150" t="str">
        <f>+IF(AND(L175&gt;$G$175),"VALOR CORRECTO","VALOR CORRECTO")</f>
        <v>VALOR CORRECTO</v>
      </c>
      <c r="I175" s="33"/>
      <c r="J175" s="149">
        <f t="shared" si="13"/>
        <v>0</v>
      </c>
      <c r="K175" s="151" t="e">
        <f t="shared" si="17"/>
        <v>#DIV/0!</v>
      </c>
      <c r="L175" s="149">
        <f t="shared" si="14"/>
        <v>0</v>
      </c>
      <c r="M175" s="151" t="e">
        <f t="shared" si="16"/>
        <v>#DIV/0!</v>
      </c>
      <c r="N175" s="33"/>
      <c r="O175" s="33"/>
    </row>
    <row r="176" spans="1:15" ht="22.5" customHeight="1">
      <c r="A176" s="138"/>
      <c r="B176" s="365" t="s">
        <v>307</v>
      </c>
      <c r="C176" s="251"/>
      <c r="D176" s="252"/>
      <c r="E176" s="11" t="s">
        <v>304</v>
      </c>
      <c r="F176" s="148">
        <v>0.1</v>
      </c>
      <c r="G176" s="149">
        <f>+L1*F176</f>
        <v>0</v>
      </c>
      <c r="H176" s="150" t="str">
        <f>+IF(AND(L176&gt;$G$176),"VALOR NO PERMITIDO","VALOR CORRECTO")</f>
        <v>VALOR CORRECTO</v>
      </c>
      <c r="I176" s="33"/>
      <c r="J176" s="149">
        <f>+SUMIF($C$3:$C$161,B176,$J$3:$J$161)</f>
        <v>0</v>
      </c>
      <c r="K176" s="151" t="e">
        <f t="shared" ref="K176:K180" si="18">+J176/$H$1</f>
        <v>#DIV/0!</v>
      </c>
      <c r="L176" s="149">
        <f>+SUMIF($C$3:$C$161,B176,$L$3:$L$161)</f>
        <v>0</v>
      </c>
      <c r="M176" s="151" t="e">
        <f t="shared" si="15"/>
        <v>#DIV/0!</v>
      </c>
      <c r="N176" s="33"/>
      <c r="O176" s="33"/>
    </row>
    <row r="177" spans="1:15" ht="23.25" customHeight="1">
      <c r="A177" s="138"/>
      <c r="B177" s="365" t="s">
        <v>1016</v>
      </c>
      <c r="C177" s="251"/>
      <c r="D177" s="252"/>
      <c r="E177" s="11" t="s">
        <v>318</v>
      </c>
      <c r="F177" s="148">
        <v>0</v>
      </c>
      <c r="G177" s="149">
        <f>+F177*L1</f>
        <v>0</v>
      </c>
      <c r="H177" s="150" t="str">
        <f>+IF(AND(L177&gt;$G$177),"VALOR CORRECTO","VALOR CORRECTO")</f>
        <v>VALOR CORRECTO</v>
      </c>
      <c r="I177" s="33"/>
      <c r="J177" s="149">
        <f>+SUMIF($C$3:$C$161,B177,$J$3:$J$161)</f>
        <v>0</v>
      </c>
      <c r="K177" s="173" t="e">
        <f>+J177/$H$1</f>
        <v>#DIV/0!</v>
      </c>
      <c r="L177" s="149">
        <f t="shared" si="14"/>
        <v>0</v>
      </c>
      <c r="M177" s="151" t="e">
        <f>+L177/$H$1</f>
        <v>#DIV/0!</v>
      </c>
      <c r="N177" s="33"/>
      <c r="O177" s="33"/>
    </row>
    <row r="178" spans="1:15" ht="14.7" customHeight="1">
      <c r="A178" s="138"/>
      <c r="B178" s="365" t="s">
        <v>1014</v>
      </c>
      <c r="C178" s="251"/>
      <c r="D178" s="252"/>
      <c r="E178" s="11" t="s">
        <v>318</v>
      </c>
      <c r="F178" s="148">
        <v>0</v>
      </c>
      <c r="G178" s="149">
        <f>+L1*F178</f>
        <v>0</v>
      </c>
      <c r="H178" s="150" t="str">
        <f>+IF(AND(L178&gt;$G$178),"VALOR CORRECTO","VALOR CORRECTO")</f>
        <v>VALOR CORRECTO</v>
      </c>
      <c r="I178" s="33"/>
      <c r="J178" s="149">
        <f t="shared" si="13"/>
        <v>0</v>
      </c>
      <c r="K178" s="151" t="e">
        <f t="shared" si="18"/>
        <v>#DIV/0!</v>
      </c>
      <c r="L178" s="149">
        <f t="shared" si="14"/>
        <v>0</v>
      </c>
      <c r="M178" s="151" t="e">
        <f t="shared" si="15"/>
        <v>#DIV/0!</v>
      </c>
      <c r="N178" s="33"/>
      <c r="O178" s="33"/>
    </row>
    <row r="179" spans="1:15" ht="14.7" customHeight="1">
      <c r="B179" s="365" t="s">
        <v>1015</v>
      </c>
      <c r="C179" s="251"/>
      <c r="D179" s="252"/>
      <c r="E179" s="11" t="s">
        <v>318</v>
      </c>
      <c r="F179" s="148">
        <v>0</v>
      </c>
      <c r="G179" s="149">
        <f>+L1*F179</f>
        <v>0</v>
      </c>
      <c r="H179" s="150" t="str">
        <f>+IF(AND(L179&gt;$G$175),"VALOR CORRECTO","VALOR CORRECTO")</f>
        <v>VALOR CORRECTO</v>
      </c>
      <c r="I179" s="33"/>
      <c r="J179" s="149">
        <f t="shared" si="13"/>
        <v>0</v>
      </c>
      <c r="K179" s="151" t="e">
        <f t="shared" si="18"/>
        <v>#DIV/0!</v>
      </c>
      <c r="L179" s="149">
        <f t="shared" si="14"/>
        <v>0</v>
      </c>
      <c r="M179" s="151" t="e">
        <f t="shared" si="15"/>
        <v>#DIV/0!</v>
      </c>
    </row>
    <row r="180" spans="1:15" ht="21" customHeight="1">
      <c r="B180" s="98"/>
      <c r="C180" s="98"/>
      <c r="D180" s="33"/>
      <c r="E180" s="138"/>
      <c r="F180" s="138"/>
      <c r="G180" s="33"/>
      <c r="H180" s="33"/>
      <c r="I180" s="33"/>
      <c r="J180" s="30">
        <f>SUM(J170:J179)</f>
        <v>0</v>
      </c>
      <c r="K180" s="120" t="e">
        <f t="shared" si="18"/>
        <v>#DIV/0!</v>
      </c>
      <c r="L180" s="30">
        <f>SUM(L170:L179)</f>
        <v>0</v>
      </c>
      <c r="M180" s="120" t="e">
        <f t="shared" si="15"/>
        <v>#DIV/0!</v>
      </c>
    </row>
  </sheetData>
  <sheetProtection algorithmName="SHA-512" hashValue="Lk3vlY5grDBU3qJVlixWpTpn9oVcHzZ6kZktR11k89MwMpbDtajifDFVFpeu3FXEbIho6ufz7mXV2LQkyBotCw==" saltValue="UuxpqZXqftxGF+6eYq2mMg==" spinCount="100000" sheet="1" formatCells="0" formatColumns="0" formatRows="0" insertRows="0" autoFilter="0"/>
  <autoFilter ref="A2:P162" xr:uid="{00000000-0009-0000-0000-000005000000}"/>
  <mergeCells count="20">
    <mergeCell ref="B175:D175"/>
    <mergeCell ref="B176:D176"/>
    <mergeCell ref="B179:D179"/>
    <mergeCell ref="A1:G1"/>
    <mergeCell ref="A162:G162"/>
    <mergeCell ref="B174:D174"/>
    <mergeCell ref="A3:A32"/>
    <mergeCell ref="A33:A71"/>
    <mergeCell ref="A72:A101"/>
    <mergeCell ref="A102:A131"/>
    <mergeCell ref="A132:A161"/>
    <mergeCell ref="B178:D178"/>
    <mergeCell ref="B173:D173"/>
    <mergeCell ref="B168:H168"/>
    <mergeCell ref="B177:D177"/>
    <mergeCell ref="J164:M164"/>
    <mergeCell ref="B169:F169"/>
    <mergeCell ref="B170:D170"/>
    <mergeCell ref="B171:D171"/>
    <mergeCell ref="B172:D172"/>
  </mergeCells>
  <conditionalFormatting sqref="H170:H179">
    <cfRule type="cellIs" dxfId="63" priority="12" operator="equal">
      <formula>"VALOR CORRECTO"</formula>
    </cfRule>
    <cfRule type="cellIs" dxfId="62" priority="13" operator="equal">
      <formula>"VALOR NO PERMITIDO"</formula>
    </cfRule>
  </conditionalFormatting>
  <conditionalFormatting sqref="J1">
    <cfRule type="cellIs" dxfId="61" priority="6" operator="greaterThan">
      <formula>70000000</formula>
    </cfRule>
  </conditionalFormatting>
  <conditionalFormatting sqref="J162">
    <cfRule type="cellIs" dxfId="60" priority="5" operator="greaterThan">
      <formula>70000000</formula>
    </cfRule>
  </conditionalFormatting>
  <conditionalFormatting sqref="J164">
    <cfRule type="cellIs" dxfId="59" priority="14" operator="equal">
      <formula>"VALOR CORRECTO"</formula>
    </cfRule>
    <cfRule type="cellIs" dxfId="58" priority="15" operator="equal">
      <formula>"VALOR NO PERMITIDO"</formula>
    </cfRule>
  </conditionalFormatting>
  <conditionalFormatting sqref="J170">
    <cfRule type="cellIs" dxfId="57" priority="16" operator="greaterThan">
      <formula>$G$170</formula>
    </cfRule>
  </conditionalFormatting>
  <conditionalFormatting sqref="J171">
    <cfRule type="cellIs" dxfId="56" priority="17" operator="greaterThan">
      <formula>$G$171</formula>
    </cfRule>
  </conditionalFormatting>
  <conditionalFormatting sqref="J172">
    <cfRule type="cellIs" dxfId="55" priority="18" operator="lessThan">
      <formula>$G$172</formula>
    </cfRule>
  </conditionalFormatting>
  <conditionalFormatting sqref="J173:J174">
    <cfRule type="cellIs" dxfId="54" priority="9" operator="greaterThan">
      <formula>$G$173</formula>
    </cfRule>
  </conditionalFormatting>
  <conditionalFormatting sqref="J174">
    <cfRule type="cellIs" dxfId="53" priority="8" operator="greaterThan">
      <formula>$G$174</formula>
    </cfRule>
  </conditionalFormatting>
  <conditionalFormatting sqref="J175">
    <cfRule type="cellIs" dxfId="52" priority="20" operator="greaterThan">
      <formula>#REF!</formula>
    </cfRule>
  </conditionalFormatting>
  <conditionalFormatting sqref="J176:J178">
    <cfRule type="cellIs" dxfId="51" priority="21" operator="greaterThan">
      <formula>$G$171</formula>
    </cfRule>
  </conditionalFormatting>
  <conditionalFormatting sqref="J179">
    <cfRule type="cellIs" dxfId="50" priority="22" operator="greaterThan">
      <formula>0</formula>
    </cfRule>
  </conditionalFormatting>
  <conditionalFormatting sqref="J180">
    <cfRule type="cellIs" dxfId="49" priority="4" operator="greaterThan">
      <formula>70000000</formula>
    </cfRule>
  </conditionalFormatting>
  <conditionalFormatting sqref="J164:M164">
    <cfRule type="containsText" dxfId="48" priority="23" operator="containsText" text="PORCENTAJE CORRECTO">
      <formula>NOT(ISERROR(SEARCH(("PORCENTAJE CORRECTO"),(J164))))</formula>
    </cfRule>
    <cfRule type="containsText" dxfId="47" priority="24" operator="containsText" text="PORCENTAJES INCORRECTOS">
      <formula>NOT(ISERROR(SEARCH(("PORCENTAJES INCORRECTOS"),(J164))))</formula>
    </cfRule>
  </conditionalFormatting>
  <conditionalFormatting sqref="L1">
    <cfRule type="cellIs" dxfId="46" priority="25" operator="lessThan">
      <formula>$H$162*10%</formula>
    </cfRule>
  </conditionalFormatting>
  <conditionalFormatting sqref="L162">
    <cfRule type="cellIs" dxfId="45" priority="26" operator="lessThan">
      <formula>$H$162*10%</formula>
    </cfRule>
  </conditionalFormatting>
  <conditionalFormatting sqref="L176">
    <cfRule type="cellIs" dxfId="44" priority="1" operator="greaterThan">
      <formula>$G$176</formula>
    </cfRule>
  </conditionalFormatting>
  <conditionalFormatting sqref="L180">
    <cfRule type="cellIs" dxfId="43" priority="28" operator="lessThan">
      <formula>$H$162*10%</formula>
    </cfRule>
  </conditionalFormatting>
  <conditionalFormatting sqref="O3:O161">
    <cfRule type="cellIs" dxfId="42" priority="2" operator="lessThan">
      <formula>0</formula>
    </cfRule>
    <cfRule type="cellIs" dxfId="41" priority="3" operator="greaterThan">
      <formula>0</formula>
    </cfRule>
  </conditionalFormatting>
  <pageMargins left="0.7" right="0.7" top="0.75" bottom="0.75" header="0" footer="0"/>
  <pageSetup orientation="portrait" r:id="rId1"/>
  <extLst>
    <ext xmlns:x14="http://schemas.microsoft.com/office/spreadsheetml/2009/9/main" uri="{CCE6A557-97BC-4b89-ADB6-D9C93CAAB3DF}">
      <x14:dataValidations xmlns:xm="http://schemas.microsoft.com/office/excel/2006/main" count="7">
        <x14:dataValidation type="list" allowBlank="1" showErrorMessage="1" xr:uid="{00000000-0002-0000-0500-000000000000}">
          <x14:formula1>
            <xm:f>Datos!$E$2:$E$101</xm:f>
          </x14:formula1>
          <xm:sqref>B3:B32</xm:sqref>
        </x14:dataValidation>
        <x14:dataValidation type="list" allowBlank="1" showErrorMessage="1" xr:uid="{00000000-0002-0000-0500-000001000000}">
          <x14:formula1>
            <xm:f>Datos!$I$2:$I$101</xm:f>
          </x14:formula1>
          <xm:sqref>B132:B161</xm:sqref>
        </x14:dataValidation>
        <x14:dataValidation type="list" allowBlank="1" showErrorMessage="1" xr:uid="{00000000-0002-0000-0500-000002000000}">
          <x14:formula1>
            <xm:f>Datos!$D$2:$D$6</xm:f>
          </x14:formula1>
          <xm:sqref>A3 A33 A72 A102 A132</xm:sqref>
        </x14:dataValidation>
        <x14:dataValidation type="list" allowBlank="1" showErrorMessage="1" xr:uid="{00000000-0002-0000-0500-000003000000}">
          <x14:formula1>
            <xm:f>Datos!$H$2:$H$101</xm:f>
          </x14:formula1>
          <xm:sqref>B102:B131</xm:sqref>
        </x14:dataValidation>
        <x14:dataValidation type="list" allowBlank="1" showErrorMessage="1" xr:uid="{00000000-0002-0000-0500-000004000000}">
          <x14:formula1>
            <xm:f>Datos!$G$2:$G$101</xm:f>
          </x14:formula1>
          <xm:sqref>B72:B101</xm:sqref>
        </x14:dataValidation>
        <x14:dataValidation type="list" allowBlank="1" showErrorMessage="1" xr:uid="{00000000-0002-0000-0500-000005000000}">
          <x14:formula1>
            <xm:f>Datos!$F$2:$F$101</xm:f>
          </x14:formula1>
          <xm:sqref>B33:B71</xm:sqref>
        </x14:dataValidation>
        <x14:dataValidation type="list" allowBlank="1" showErrorMessage="1" xr:uid="{00000000-0002-0000-0500-000006000000}">
          <x14:formula1>
            <xm:f>Datos!$C$2:$C$13</xm:f>
          </x14:formula1>
          <xm:sqref>C3:C161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N126"/>
  <sheetViews>
    <sheetView workbookViewId="0">
      <pane xSplit="2" ySplit="2" topLeftCell="C110" activePane="bottomRight" state="frozen"/>
      <selection pane="topRight" activeCell="C1" sqref="C1"/>
      <selection pane="bottomLeft" activeCell="A3" sqref="A3"/>
      <selection pane="bottomRight" activeCell="C3" sqref="C3"/>
    </sheetView>
  </sheetViews>
  <sheetFormatPr baseColWidth="10" defaultColWidth="14.44140625" defaultRowHeight="15" customHeight="1"/>
  <cols>
    <col min="1" max="1" width="10.6640625" customWidth="1"/>
    <col min="2" max="2" width="36.44140625" customWidth="1"/>
    <col min="3" max="3" width="30" customWidth="1"/>
    <col min="4" max="4" width="9.6640625" customWidth="1"/>
    <col min="5" max="5" width="8.6640625" customWidth="1"/>
    <col min="6" max="6" width="18.33203125" customWidth="1"/>
    <col min="7" max="7" width="18.6640625" customWidth="1"/>
    <col min="8" max="8" width="2.44140625" customWidth="1"/>
    <col min="9" max="10" width="18.6640625" customWidth="1"/>
    <col min="11" max="11" width="3.6640625" customWidth="1"/>
    <col min="12" max="12" width="34.6640625" customWidth="1"/>
    <col min="13" max="13" width="26.6640625" customWidth="1"/>
    <col min="14" max="14" width="22" customWidth="1"/>
    <col min="15" max="26" width="11.44140625" customWidth="1"/>
  </cols>
  <sheetData>
    <row r="1" spans="1:14" ht="26.25" customHeight="1">
      <c r="A1" s="372" t="s">
        <v>263</v>
      </c>
      <c r="B1" s="248"/>
      <c r="C1" s="248"/>
      <c r="D1" s="248"/>
      <c r="E1" s="248"/>
      <c r="F1" s="248"/>
      <c r="G1" s="248"/>
      <c r="H1" s="31"/>
      <c r="I1" s="30">
        <f t="shared" ref="I1:J1" si="0">+I126</f>
        <v>66390088.235294119</v>
      </c>
      <c r="J1" s="30">
        <f t="shared" si="0"/>
        <v>21449911.764705881</v>
      </c>
      <c r="K1" s="31"/>
      <c r="L1" s="31"/>
      <c r="M1" s="31"/>
      <c r="N1" s="33"/>
    </row>
    <row r="2" spans="1:14" ht="36.75" customHeight="1">
      <c r="A2" s="42" t="s">
        <v>308</v>
      </c>
      <c r="B2" s="34" t="s">
        <v>309</v>
      </c>
      <c r="C2" s="34" t="s">
        <v>310</v>
      </c>
      <c r="D2" s="34" t="s">
        <v>311</v>
      </c>
      <c r="E2" s="34" t="s">
        <v>312</v>
      </c>
      <c r="F2" s="34" t="s">
        <v>313</v>
      </c>
      <c r="G2" s="34" t="s">
        <v>314</v>
      </c>
      <c r="H2" s="31"/>
      <c r="I2" s="35" t="s">
        <v>293</v>
      </c>
      <c r="J2" s="35" t="s">
        <v>295</v>
      </c>
      <c r="K2" s="33"/>
      <c r="L2" s="34" t="s">
        <v>315</v>
      </c>
      <c r="M2" s="32" t="s">
        <v>284</v>
      </c>
      <c r="N2" s="33"/>
    </row>
    <row r="3" spans="1:14" ht="14.4">
      <c r="A3" s="43" t="s">
        <v>316</v>
      </c>
      <c r="B3" s="44" t="s">
        <v>317</v>
      </c>
      <c r="C3" s="44"/>
      <c r="D3" s="45"/>
      <c r="E3" s="45"/>
      <c r="F3" s="44"/>
      <c r="G3" s="46">
        <f>SUM(G4:G11)</f>
        <v>19900000</v>
      </c>
      <c r="H3" s="31"/>
      <c r="I3" s="46">
        <f t="shared" ref="I3:J3" si="1">SUM(I4:I11)</f>
        <v>9450000</v>
      </c>
      <c r="J3" s="46">
        <f t="shared" si="1"/>
        <v>10450000</v>
      </c>
      <c r="K3" s="31"/>
      <c r="L3" s="46" t="s">
        <v>318</v>
      </c>
      <c r="M3" s="31">
        <f t="shared" ref="M3:M126" si="2">+G3-I3-J3</f>
        <v>0</v>
      </c>
      <c r="N3" s="33"/>
    </row>
    <row r="4" spans="1:14" ht="14.4">
      <c r="A4" s="47" t="s">
        <v>319</v>
      </c>
      <c r="B4" s="17" t="s">
        <v>320</v>
      </c>
      <c r="C4" s="17"/>
      <c r="D4" s="48" t="s">
        <v>321</v>
      </c>
      <c r="E4" s="48">
        <v>1</v>
      </c>
      <c r="F4" s="49">
        <v>5000000</v>
      </c>
      <c r="G4" s="49">
        <f t="shared" ref="G4:G11" si="3">+F4*E4</f>
        <v>5000000</v>
      </c>
      <c r="H4" s="31"/>
      <c r="I4" s="49">
        <f>+G4-5350000</f>
        <v>-350000</v>
      </c>
      <c r="J4" s="49">
        <v>5350000</v>
      </c>
      <c r="K4" s="31"/>
      <c r="L4" s="49"/>
      <c r="M4" s="31">
        <f t="shared" si="2"/>
        <v>0</v>
      </c>
      <c r="N4" s="33"/>
    </row>
    <row r="5" spans="1:14" ht="72">
      <c r="A5" s="47" t="s">
        <v>322</v>
      </c>
      <c r="B5" s="17" t="s">
        <v>323</v>
      </c>
      <c r="C5" s="17" t="s">
        <v>324</v>
      </c>
      <c r="D5" s="48" t="s">
        <v>321</v>
      </c>
      <c r="E5" s="48">
        <v>2</v>
      </c>
      <c r="F5" s="49">
        <v>2500000</v>
      </c>
      <c r="G5" s="49">
        <f t="shared" si="3"/>
        <v>5000000</v>
      </c>
      <c r="H5" s="31"/>
      <c r="I5" s="49">
        <f t="shared" ref="I5:I6" si="4">+G5</f>
        <v>5000000</v>
      </c>
      <c r="J5" s="49">
        <v>0</v>
      </c>
      <c r="K5" s="31"/>
      <c r="L5" s="49"/>
      <c r="M5" s="31">
        <f t="shared" si="2"/>
        <v>0</v>
      </c>
      <c r="N5" s="33"/>
    </row>
    <row r="6" spans="1:14" ht="14.4">
      <c r="A6" s="47" t="s">
        <v>325</v>
      </c>
      <c r="B6" s="17" t="s">
        <v>326</v>
      </c>
      <c r="C6" s="17"/>
      <c r="D6" s="48" t="s">
        <v>321</v>
      </c>
      <c r="E6" s="48">
        <v>1</v>
      </c>
      <c r="F6" s="49">
        <v>2800000</v>
      </c>
      <c r="G6" s="49">
        <f t="shared" si="3"/>
        <v>2800000</v>
      </c>
      <c r="H6" s="31"/>
      <c r="I6" s="49">
        <f t="shared" si="4"/>
        <v>2800000</v>
      </c>
      <c r="J6" s="49">
        <v>0</v>
      </c>
      <c r="K6" s="31"/>
      <c r="L6" s="49"/>
      <c r="M6" s="31">
        <f t="shared" si="2"/>
        <v>0</v>
      </c>
      <c r="N6" s="33"/>
    </row>
    <row r="7" spans="1:14" ht="14.4">
      <c r="A7" s="47" t="s">
        <v>327</v>
      </c>
      <c r="B7" s="17" t="s">
        <v>328</v>
      </c>
      <c r="C7" s="17"/>
      <c r="D7" s="48" t="s">
        <v>321</v>
      </c>
      <c r="E7" s="48">
        <v>1</v>
      </c>
      <c r="F7" s="49">
        <v>2500000</v>
      </c>
      <c r="G7" s="49">
        <f t="shared" si="3"/>
        <v>2500000</v>
      </c>
      <c r="H7" s="31"/>
      <c r="I7" s="49">
        <v>1200000</v>
      </c>
      <c r="J7" s="49">
        <v>1300000</v>
      </c>
      <c r="K7" s="31"/>
      <c r="L7" s="49"/>
      <c r="M7" s="31">
        <f t="shared" si="2"/>
        <v>0</v>
      </c>
      <c r="N7" s="33"/>
    </row>
    <row r="8" spans="1:14" ht="14.4">
      <c r="A8" s="47" t="s">
        <v>329</v>
      </c>
      <c r="B8" s="17" t="s">
        <v>330</v>
      </c>
      <c r="C8" s="17"/>
      <c r="D8" s="48" t="s">
        <v>321</v>
      </c>
      <c r="E8" s="48">
        <v>1</v>
      </c>
      <c r="F8" s="49">
        <v>1000000</v>
      </c>
      <c r="G8" s="49">
        <f t="shared" si="3"/>
        <v>1000000</v>
      </c>
      <c r="H8" s="31"/>
      <c r="I8" s="49">
        <v>0</v>
      </c>
      <c r="J8" s="49">
        <f t="shared" ref="J8:J10" si="5">+G8</f>
        <v>1000000</v>
      </c>
      <c r="K8" s="31"/>
      <c r="L8" s="49"/>
      <c r="M8" s="31">
        <f t="shared" si="2"/>
        <v>0</v>
      </c>
      <c r="N8" s="33"/>
    </row>
    <row r="9" spans="1:14" ht="14.4">
      <c r="A9" s="47" t="s">
        <v>331</v>
      </c>
      <c r="B9" s="17" t="s">
        <v>332</v>
      </c>
      <c r="C9" s="17"/>
      <c r="D9" s="48" t="s">
        <v>321</v>
      </c>
      <c r="E9" s="48">
        <v>1</v>
      </c>
      <c r="F9" s="49">
        <v>1200000</v>
      </c>
      <c r="G9" s="49">
        <f t="shared" si="3"/>
        <v>1200000</v>
      </c>
      <c r="H9" s="31"/>
      <c r="I9" s="49">
        <v>0</v>
      </c>
      <c r="J9" s="49">
        <f t="shared" si="5"/>
        <v>1200000</v>
      </c>
      <c r="K9" s="31"/>
      <c r="L9" s="49"/>
      <c r="M9" s="31">
        <f t="shared" si="2"/>
        <v>0</v>
      </c>
      <c r="N9" s="33"/>
    </row>
    <row r="10" spans="1:14" ht="14.4">
      <c r="A10" s="47" t="s">
        <v>333</v>
      </c>
      <c r="B10" s="17" t="s">
        <v>334</v>
      </c>
      <c r="C10" s="17"/>
      <c r="D10" s="48" t="s">
        <v>321</v>
      </c>
      <c r="E10" s="48">
        <v>1</v>
      </c>
      <c r="F10" s="49">
        <v>1200000</v>
      </c>
      <c r="G10" s="49">
        <f t="shared" si="3"/>
        <v>1200000</v>
      </c>
      <c r="H10" s="31"/>
      <c r="I10" s="49">
        <v>0</v>
      </c>
      <c r="J10" s="49">
        <f t="shared" si="5"/>
        <v>1200000</v>
      </c>
      <c r="K10" s="31"/>
      <c r="L10" s="49"/>
      <c r="M10" s="31">
        <f t="shared" si="2"/>
        <v>0</v>
      </c>
      <c r="N10" s="33"/>
    </row>
    <row r="11" spans="1:14" ht="14.4">
      <c r="A11" s="47" t="s">
        <v>335</v>
      </c>
      <c r="B11" s="17" t="s">
        <v>336</v>
      </c>
      <c r="C11" s="17"/>
      <c r="D11" s="48" t="s">
        <v>321</v>
      </c>
      <c r="E11" s="48">
        <v>1</v>
      </c>
      <c r="F11" s="49">
        <v>1200000</v>
      </c>
      <c r="G11" s="49">
        <f t="shared" si="3"/>
        <v>1200000</v>
      </c>
      <c r="H11" s="31"/>
      <c r="I11" s="49">
        <v>800000</v>
      </c>
      <c r="J11" s="49">
        <v>400000</v>
      </c>
      <c r="K11" s="31"/>
      <c r="L11" s="49"/>
      <c r="M11" s="31">
        <f t="shared" si="2"/>
        <v>0</v>
      </c>
      <c r="N11" s="33"/>
    </row>
    <row r="12" spans="1:14" ht="28.8">
      <c r="A12" s="43" t="s">
        <v>337</v>
      </c>
      <c r="B12" s="44" t="s">
        <v>338</v>
      </c>
      <c r="C12" s="44"/>
      <c r="D12" s="45"/>
      <c r="E12" s="45"/>
      <c r="F12" s="44"/>
      <c r="G12" s="46">
        <f>SUM(G13:G20)</f>
        <v>4150000</v>
      </c>
      <c r="H12" s="31"/>
      <c r="I12" s="46">
        <f t="shared" ref="I12:J12" si="6">SUM(I13:I20)</f>
        <v>2675718.4873949583</v>
      </c>
      <c r="J12" s="46">
        <f t="shared" si="6"/>
        <v>1474281.5126050417</v>
      </c>
      <c r="K12" s="31"/>
      <c r="L12" s="46">
        <f>+$I$126*5%</f>
        <v>3319504.411764706</v>
      </c>
      <c r="M12" s="31">
        <f t="shared" si="2"/>
        <v>0</v>
      </c>
      <c r="N12" s="33"/>
    </row>
    <row r="13" spans="1:14" ht="72">
      <c r="A13" s="47" t="s">
        <v>339</v>
      </c>
      <c r="B13" s="17" t="s">
        <v>340</v>
      </c>
      <c r="C13" s="17" t="s">
        <v>341</v>
      </c>
      <c r="D13" s="48" t="s">
        <v>321</v>
      </c>
      <c r="E13" s="48">
        <v>6</v>
      </c>
      <c r="F13" s="49">
        <v>250000</v>
      </c>
      <c r="G13" s="49">
        <f t="shared" ref="G13:G20" si="7">+F13*E13</f>
        <v>1500000</v>
      </c>
      <c r="H13" s="31"/>
      <c r="I13" s="49">
        <v>1150000</v>
      </c>
      <c r="J13" s="49">
        <v>350000</v>
      </c>
      <c r="K13" s="31"/>
      <c r="L13" s="49" t="s">
        <v>342</v>
      </c>
      <c r="M13" s="31">
        <f t="shared" si="2"/>
        <v>0</v>
      </c>
      <c r="N13" s="33"/>
    </row>
    <row r="14" spans="1:14" ht="28.8">
      <c r="A14" s="47" t="s">
        <v>343</v>
      </c>
      <c r="B14" s="17" t="s">
        <v>344</v>
      </c>
      <c r="C14" s="17" t="s">
        <v>345</v>
      </c>
      <c r="D14" s="48" t="s">
        <v>321</v>
      </c>
      <c r="E14" s="48">
        <v>1</v>
      </c>
      <c r="F14" s="49">
        <v>250000</v>
      </c>
      <c r="G14" s="49">
        <f t="shared" si="7"/>
        <v>250000</v>
      </c>
      <c r="H14" s="31"/>
      <c r="I14" s="49">
        <f t="shared" ref="I14:I15" si="8">+G14</f>
        <v>250000</v>
      </c>
      <c r="J14" s="49">
        <v>0</v>
      </c>
      <c r="K14" s="31"/>
      <c r="L14" s="49"/>
      <c r="M14" s="31">
        <f t="shared" si="2"/>
        <v>0</v>
      </c>
      <c r="N14" s="33"/>
    </row>
    <row r="15" spans="1:14" ht="28.8">
      <c r="A15" s="47" t="s">
        <v>346</v>
      </c>
      <c r="B15" s="17" t="s">
        <v>347</v>
      </c>
      <c r="C15" s="17" t="s">
        <v>348</v>
      </c>
      <c r="D15" s="48" t="s">
        <v>311</v>
      </c>
      <c r="E15" s="48">
        <v>1</v>
      </c>
      <c r="F15" s="49">
        <v>1200000</v>
      </c>
      <c r="G15" s="49">
        <f t="shared" si="7"/>
        <v>1200000</v>
      </c>
      <c r="H15" s="31"/>
      <c r="I15" s="49">
        <f t="shared" si="8"/>
        <v>1200000</v>
      </c>
      <c r="J15" s="49">
        <v>0</v>
      </c>
      <c r="K15" s="31"/>
      <c r="L15" s="49"/>
      <c r="M15" s="31">
        <f t="shared" si="2"/>
        <v>0</v>
      </c>
      <c r="N15" s="31">
        <f>+I12-L12</f>
        <v>-643785.92436974775</v>
      </c>
    </row>
    <row r="16" spans="1:14" ht="14.4">
      <c r="A16" s="47" t="s">
        <v>349</v>
      </c>
      <c r="B16" s="17"/>
      <c r="C16" s="17"/>
      <c r="D16" s="48"/>
      <c r="E16" s="48">
        <v>1</v>
      </c>
      <c r="F16" s="49">
        <v>1200000</v>
      </c>
      <c r="G16" s="49">
        <f t="shared" si="7"/>
        <v>1200000</v>
      </c>
      <c r="H16" s="31"/>
      <c r="I16" s="49">
        <v>75718.487394958269</v>
      </c>
      <c r="J16" s="49">
        <v>1124281.5126050417</v>
      </c>
      <c r="K16" s="31"/>
      <c r="L16" s="49"/>
      <c r="M16" s="31">
        <f t="shared" si="2"/>
        <v>0</v>
      </c>
      <c r="N16" s="33"/>
    </row>
    <row r="17" spans="1:14" ht="14.4">
      <c r="A17" s="47" t="s">
        <v>350</v>
      </c>
      <c r="B17" s="17"/>
      <c r="C17" s="17"/>
      <c r="D17" s="48"/>
      <c r="E17" s="48"/>
      <c r="F17" s="49"/>
      <c r="G17" s="49">
        <f t="shared" si="7"/>
        <v>0</v>
      </c>
      <c r="H17" s="31"/>
      <c r="I17" s="49">
        <f t="shared" ref="I17:I20" si="9">+F17</f>
        <v>0</v>
      </c>
      <c r="J17" s="49">
        <v>0</v>
      </c>
      <c r="K17" s="31"/>
      <c r="L17" s="49"/>
      <c r="M17" s="31">
        <f t="shared" si="2"/>
        <v>0</v>
      </c>
      <c r="N17" s="33"/>
    </row>
    <row r="18" spans="1:14" ht="14.4">
      <c r="A18" s="47" t="s">
        <v>351</v>
      </c>
      <c r="B18" s="17"/>
      <c r="C18" s="17"/>
      <c r="D18" s="48"/>
      <c r="E18" s="48"/>
      <c r="F18" s="49"/>
      <c r="G18" s="49">
        <f t="shared" si="7"/>
        <v>0</v>
      </c>
      <c r="H18" s="31"/>
      <c r="I18" s="49">
        <f t="shared" si="9"/>
        <v>0</v>
      </c>
      <c r="J18" s="49">
        <v>0</v>
      </c>
      <c r="K18" s="31"/>
      <c r="L18" s="49"/>
      <c r="M18" s="31">
        <f t="shared" si="2"/>
        <v>0</v>
      </c>
      <c r="N18" s="33"/>
    </row>
    <row r="19" spans="1:14" ht="14.4">
      <c r="A19" s="47" t="s">
        <v>352</v>
      </c>
      <c r="B19" s="17"/>
      <c r="C19" s="17"/>
      <c r="D19" s="48"/>
      <c r="E19" s="48"/>
      <c r="F19" s="49"/>
      <c r="G19" s="49">
        <f t="shared" si="7"/>
        <v>0</v>
      </c>
      <c r="H19" s="31"/>
      <c r="I19" s="49">
        <f t="shared" si="9"/>
        <v>0</v>
      </c>
      <c r="J19" s="49">
        <v>0</v>
      </c>
      <c r="K19" s="31"/>
      <c r="L19" s="49"/>
      <c r="M19" s="31">
        <f t="shared" si="2"/>
        <v>0</v>
      </c>
      <c r="N19" s="33"/>
    </row>
    <row r="20" spans="1:14" ht="14.4">
      <c r="A20" s="47" t="s">
        <v>353</v>
      </c>
      <c r="B20" s="17"/>
      <c r="C20" s="17"/>
      <c r="D20" s="48"/>
      <c r="E20" s="48"/>
      <c r="F20" s="49"/>
      <c r="G20" s="49">
        <f t="shared" si="7"/>
        <v>0</v>
      </c>
      <c r="H20" s="31"/>
      <c r="I20" s="49">
        <f t="shared" si="9"/>
        <v>0</v>
      </c>
      <c r="J20" s="49">
        <v>0</v>
      </c>
      <c r="K20" s="31"/>
      <c r="L20" s="49"/>
      <c r="M20" s="31">
        <f t="shared" si="2"/>
        <v>0</v>
      </c>
      <c r="N20" s="33"/>
    </row>
    <row r="21" spans="1:14" ht="15.75" customHeight="1">
      <c r="A21" s="43" t="s">
        <v>354</v>
      </c>
      <c r="B21" s="44" t="s">
        <v>355</v>
      </c>
      <c r="C21" s="44"/>
      <c r="D21" s="45"/>
      <c r="E21" s="45"/>
      <c r="F21" s="44"/>
      <c r="G21" s="46">
        <f>+G22+G28+G34+G40+G46+G52+G58+G64+G70+G76+G82+G88+G94+G100</f>
        <v>37890000</v>
      </c>
      <c r="H21" s="31"/>
      <c r="I21" s="46">
        <f t="shared" ref="I21:J21" si="10">+I22+I28+I34+I40+I46+I52+I58+I64+I70+I76+I82+I88+I94+I100</f>
        <v>34590000</v>
      </c>
      <c r="J21" s="46">
        <f t="shared" si="10"/>
        <v>2600000</v>
      </c>
      <c r="K21" s="31"/>
      <c r="L21" s="46">
        <f>$I$126*35%</f>
        <v>23236530.882352941</v>
      </c>
      <c r="M21" s="31">
        <f t="shared" si="2"/>
        <v>700000</v>
      </c>
      <c r="N21" s="33"/>
    </row>
    <row r="22" spans="1:14" ht="15.75" customHeight="1">
      <c r="A22" s="50" t="s">
        <v>356</v>
      </c>
      <c r="B22" s="51" t="s">
        <v>357</v>
      </c>
      <c r="C22" s="51"/>
      <c r="D22" s="52"/>
      <c r="E22" s="52"/>
      <c r="F22" s="53"/>
      <c r="G22" s="53">
        <f>SUM(G23:G27)</f>
        <v>6400000</v>
      </c>
      <c r="H22" s="54"/>
      <c r="I22" s="53">
        <f t="shared" ref="I22:J22" si="11">SUM(I23:I27)</f>
        <v>6400000</v>
      </c>
      <c r="J22" s="53">
        <f t="shared" si="11"/>
        <v>0</v>
      </c>
      <c r="K22" s="31"/>
      <c r="L22" s="53" t="s">
        <v>358</v>
      </c>
      <c r="M22" s="31">
        <f t="shared" si="2"/>
        <v>0</v>
      </c>
      <c r="N22" s="38"/>
    </row>
    <row r="23" spans="1:14" ht="15.75" customHeight="1">
      <c r="A23" s="47" t="s">
        <v>359</v>
      </c>
      <c r="B23" s="17" t="s">
        <v>360</v>
      </c>
      <c r="C23" s="17"/>
      <c r="D23" s="48" t="s">
        <v>311</v>
      </c>
      <c r="E23" s="48">
        <v>8</v>
      </c>
      <c r="F23" s="49">
        <v>800000</v>
      </c>
      <c r="G23" s="49">
        <f t="shared" ref="G23:G27" si="12">+F23*E23</f>
        <v>6400000</v>
      </c>
      <c r="H23" s="31"/>
      <c r="I23" s="49">
        <v>6400000</v>
      </c>
      <c r="J23" s="49">
        <v>0</v>
      </c>
      <c r="K23" s="31"/>
      <c r="L23" s="49" t="str">
        <f>+IF(AND(I21&lt;$I$126*35%),"VALOR NO PERMITIDO","VALOR CORRECTO")</f>
        <v>VALOR CORRECTO</v>
      </c>
      <c r="M23" s="31">
        <f t="shared" si="2"/>
        <v>0</v>
      </c>
      <c r="N23" s="33"/>
    </row>
    <row r="24" spans="1:14" ht="15.75" customHeight="1">
      <c r="A24" s="47" t="s">
        <v>361</v>
      </c>
      <c r="B24" s="17"/>
      <c r="C24" s="17"/>
      <c r="D24" s="48"/>
      <c r="E24" s="48"/>
      <c r="F24" s="49"/>
      <c r="G24" s="49">
        <f t="shared" si="12"/>
        <v>0</v>
      </c>
      <c r="H24" s="31"/>
      <c r="I24" s="49">
        <f t="shared" ref="I24:I27" si="13">+G24*F24</f>
        <v>0</v>
      </c>
      <c r="J24" s="49">
        <f t="shared" ref="J24:J27" si="14">+I24*G24</f>
        <v>0</v>
      </c>
      <c r="K24" s="31"/>
      <c r="L24" s="49"/>
      <c r="M24" s="31">
        <f t="shared" si="2"/>
        <v>0</v>
      </c>
      <c r="N24" s="33"/>
    </row>
    <row r="25" spans="1:14" ht="15.75" customHeight="1">
      <c r="A25" s="47" t="s">
        <v>362</v>
      </c>
      <c r="B25" s="17"/>
      <c r="C25" s="17"/>
      <c r="D25" s="48"/>
      <c r="E25" s="48"/>
      <c r="F25" s="49"/>
      <c r="G25" s="49">
        <f t="shared" si="12"/>
        <v>0</v>
      </c>
      <c r="H25" s="31"/>
      <c r="I25" s="49">
        <f t="shared" si="13"/>
        <v>0</v>
      </c>
      <c r="J25" s="49">
        <f t="shared" si="14"/>
        <v>0</v>
      </c>
      <c r="K25" s="31"/>
      <c r="L25" s="49"/>
      <c r="M25" s="31">
        <f t="shared" si="2"/>
        <v>0</v>
      </c>
      <c r="N25" s="33"/>
    </row>
    <row r="26" spans="1:14" ht="15.75" customHeight="1">
      <c r="A26" s="47" t="s">
        <v>363</v>
      </c>
      <c r="B26" s="17"/>
      <c r="C26" s="17"/>
      <c r="D26" s="48"/>
      <c r="E26" s="48"/>
      <c r="F26" s="49"/>
      <c r="G26" s="49">
        <f t="shared" si="12"/>
        <v>0</v>
      </c>
      <c r="H26" s="31"/>
      <c r="I26" s="49">
        <f t="shared" si="13"/>
        <v>0</v>
      </c>
      <c r="J26" s="49">
        <f t="shared" si="14"/>
        <v>0</v>
      </c>
      <c r="K26" s="31"/>
      <c r="L26" s="49"/>
      <c r="M26" s="31">
        <f t="shared" si="2"/>
        <v>0</v>
      </c>
      <c r="N26" s="33"/>
    </row>
    <row r="27" spans="1:14" ht="15.75" customHeight="1">
      <c r="A27" s="47" t="s">
        <v>364</v>
      </c>
      <c r="B27" s="17"/>
      <c r="C27" s="17"/>
      <c r="D27" s="48"/>
      <c r="E27" s="48"/>
      <c r="F27" s="49"/>
      <c r="G27" s="49">
        <f t="shared" si="12"/>
        <v>0</v>
      </c>
      <c r="H27" s="31"/>
      <c r="I27" s="49">
        <f t="shared" si="13"/>
        <v>0</v>
      </c>
      <c r="J27" s="49">
        <f t="shared" si="14"/>
        <v>0</v>
      </c>
      <c r="K27" s="31"/>
      <c r="L27" s="49"/>
      <c r="M27" s="31">
        <f t="shared" si="2"/>
        <v>0</v>
      </c>
      <c r="N27" s="33"/>
    </row>
    <row r="28" spans="1:14" ht="15.75" customHeight="1">
      <c r="A28" s="50" t="s">
        <v>365</v>
      </c>
      <c r="B28" s="51" t="s">
        <v>366</v>
      </c>
      <c r="C28" s="51"/>
      <c r="D28" s="52"/>
      <c r="E28" s="52"/>
      <c r="F28" s="53"/>
      <c r="G28" s="53">
        <f>SUM(G29:G33)</f>
        <v>960000</v>
      </c>
      <c r="H28" s="54"/>
      <c r="I28" s="53">
        <f t="shared" ref="I28:J28" si="15">SUM(I29:I33)</f>
        <v>960000</v>
      </c>
      <c r="J28" s="53">
        <f t="shared" si="15"/>
        <v>0</v>
      </c>
      <c r="K28" s="31"/>
      <c r="L28" s="53"/>
      <c r="M28" s="31">
        <f t="shared" si="2"/>
        <v>0</v>
      </c>
      <c r="N28" s="38"/>
    </row>
    <row r="29" spans="1:14" ht="15.75" customHeight="1">
      <c r="A29" s="47" t="s">
        <v>367</v>
      </c>
      <c r="B29" s="17" t="s">
        <v>368</v>
      </c>
      <c r="C29" s="17"/>
      <c r="D29" s="48" t="s">
        <v>298</v>
      </c>
      <c r="E29" s="48">
        <v>3</v>
      </c>
      <c r="F29" s="49">
        <v>320000</v>
      </c>
      <c r="G29" s="49">
        <f t="shared" ref="G29:G33" si="16">+F29*E29</f>
        <v>960000</v>
      </c>
      <c r="H29" s="31"/>
      <c r="I29" s="49">
        <f>+G29</f>
        <v>960000</v>
      </c>
      <c r="J29" s="49">
        <v>0</v>
      </c>
      <c r="K29" s="31"/>
      <c r="L29" s="49"/>
      <c r="M29" s="31">
        <f t="shared" si="2"/>
        <v>0</v>
      </c>
      <c r="N29" s="33"/>
    </row>
    <row r="30" spans="1:14" ht="15.75" customHeight="1">
      <c r="A30" s="47" t="s">
        <v>369</v>
      </c>
      <c r="B30" s="17"/>
      <c r="C30" s="17"/>
      <c r="D30" s="48"/>
      <c r="E30" s="48"/>
      <c r="F30" s="49"/>
      <c r="G30" s="49">
        <f t="shared" si="16"/>
        <v>0</v>
      </c>
      <c r="H30" s="31"/>
      <c r="I30" s="49">
        <v>0</v>
      </c>
      <c r="J30" s="49">
        <v>0</v>
      </c>
      <c r="K30" s="31"/>
      <c r="L30" s="49"/>
      <c r="M30" s="31">
        <f t="shared" si="2"/>
        <v>0</v>
      </c>
      <c r="N30" s="33"/>
    </row>
    <row r="31" spans="1:14" ht="15.75" customHeight="1">
      <c r="A31" s="47" t="s">
        <v>370</v>
      </c>
      <c r="B31" s="17"/>
      <c r="C31" s="17"/>
      <c r="D31" s="48"/>
      <c r="E31" s="48"/>
      <c r="F31" s="49"/>
      <c r="G31" s="49">
        <f t="shared" si="16"/>
        <v>0</v>
      </c>
      <c r="H31" s="31"/>
      <c r="I31" s="49">
        <v>0</v>
      </c>
      <c r="J31" s="49">
        <v>0</v>
      </c>
      <c r="K31" s="31"/>
      <c r="L31" s="49"/>
      <c r="M31" s="31">
        <f t="shared" si="2"/>
        <v>0</v>
      </c>
      <c r="N31" s="33"/>
    </row>
    <row r="32" spans="1:14" ht="15.75" customHeight="1">
      <c r="A32" s="47" t="s">
        <v>371</v>
      </c>
      <c r="B32" s="17"/>
      <c r="C32" s="17"/>
      <c r="D32" s="48"/>
      <c r="E32" s="48"/>
      <c r="F32" s="49"/>
      <c r="G32" s="49">
        <f t="shared" si="16"/>
        <v>0</v>
      </c>
      <c r="H32" s="31"/>
      <c r="I32" s="49">
        <v>0</v>
      </c>
      <c r="J32" s="49">
        <v>0</v>
      </c>
      <c r="K32" s="31"/>
      <c r="L32" s="49"/>
      <c r="M32" s="31">
        <f t="shared" si="2"/>
        <v>0</v>
      </c>
      <c r="N32" s="33"/>
    </row>
    <row r="33" spans="1:14" ht="15.75" customHeight="1">
      <c r="A33" s="47" t="s">
        <v>372</v>
      </c>
      <c r="B33" s="17"/>
      <c r="C33" s="17"/>
      <c r="D33" s="48"/>
      <c r="E33" s="48"/>
      <c r="F33" s="49"/>
      <c r="G33" s="49">
        <f t="shared" si="16"/>
        <v>0</v>
      </c>
      <c r="H33" s="31"/>
      <c r="I33" s="49">
        <v>0</v>
      </c>
      <c r="J33" s="49">
        <v>0</v>
      </c>
      <c r="K33" s="31"/>
      <c r="L33" s="49"/>
      <c r="M33" s="31">
        <f t="shared" si="2"/>
        <v>0</v>
      </c>
      <c r="N33" s="33"/>
    </row>
    <row r="34" spans="1:14" ht="15.75" customHeight="1">
      <c r="A34" s="50" t="s">
        <v>373</v>
      </c>
      <c r="B34" s="51" t="s">
        <v>374</v>
      </c>
      <c r="C34" s="51"/>
      <c r="D34" s="52"/>
      <c r="E34" s="52"/>
      <c r="F34" s="53"/>
      <c r="G34" s="53">
        <f>SUM(G35:G39)</f>
        <v>2100000</v>
      </c>
      <c r="H34" s="54"/>
      <c r="I34" s="53">
        <f t="shared" ref="I34:J34" si="17">SUM(I35:I39)</f>
        <v>2100000</v>
      </c>
      <c r="J34" s="53">
        <f t="shared" si="17"/>
        <v>0</v>
      </c>
      <c r="K34" s="31"/>
      <c r="L34" s="53"/>
      <c r="M34" s="31">
        <f t="shared" si="2"/>
        <v>0</v>
      </c>
      <c r="N34" s="38"/>
    </row>
    <row r="35" spans="1:14" ht="15.75" customHeight="1">
      <c r="A35" s="47" t="s">
        <v>375</v>
      </c>
      <c r="B35" s="17" t="s">
        <v>376</v>
      </c>
      <c r="C35" s="17"/>
      <c r="D35" s="48" t="s">
        <v>377</v>
      </c>
      <c r="E35" s="48">
        <v>6</v>
      </c>
      <c r="F35" s="49">
        <v>350000</v>
      </c>
      <c r="G35" s="49">
        <f t="shared" ref="G35:G39" si="18">+F35*E35</f>
        <v>2100000</v>
      </c>
      <c r="H35" s="31"/>
      <c r="I35" s="49">
        <v>2100000</v>
      </c>
      <c r="J35" s="49">
        <v>0</v>
      </c>
      <c r="K35" s="31"/>
      <c r="L35" s="49"/>
      <c r="M35" s="31">
        <f t="shared" si="2"/>
        <v>0</v>
      </c>
      <c r="N35" s="33"/>
    </row>
    <row r="36" spans="1:14" ht="15.75" customHeight="1">
      <c r="A36" s="47" t="s">
        <v>378</v>
      </c>
      <c r="B36" s="17"/>
      <c r="C36" s="17"/>
      <c r="D36" s="48"/>
      <c r="E36" s="48"/>
      <c r="F36" s="49"/>
      <c r="G36" s="49">
        <f t="shared" si="18"/>
        <v>0</v>
      </c>
      <c r="H36" s="31"/>
      <c r="I36" s="49">
        <v>0</v>
      </c>
      <c r="J36" s="49">
        <v>0</v>
      </c>
      <c r="K36" s="31"/>
      <c r="L36" s="49"/>
      <c r="M36" s="31">
        <f t="shared" si="2"/>
        <v>0</v>
      </c>
      <c r="N36" s="33"/>
    </row>
    <row r="37" spans="1:14" ht="15.75" customHeight="1">
      <c r="A37" s="47" t="s">
        <v>379</v>
      </c>
      <c r="B37" s="17"/>
      <c r="C37" s="17"/>
      <c r="D37" s="48"/>
      <c r="E37" s="48"/>
      <c r="F37" s="49"/>
      <c r="G37" s="49">
        <f t="shared" si="18"/>
        <v>0</v>
      </c>
      <c r="H37" s="31"/>
      <c r="I37" s="49">
        <v>0</v>
      </c>
      <c r="J37" s="49">
        <v>0</v>
      </c>
      <c r="K37" s="31"/>
      <c r="L37" s="49"/>
      <c r="M37" s="31">
        <f t="shared" si="2"/>
        <v>0</v>
      </c>
      <c r="N37" s="33"/>
    </row>
    <row r="38" spans="1:14" ht="15.75" customHeight="1">
      <c r="A38" s="47" t="s">
        <v>380</v>
      </c>
      <c r="B38" s="17"/>
      <c r="C38" s="17"/>
      <c r="D38" s="48"/>
      <c r="E38" s="48"/>
      <c r="F38" s="49"/>
      <c r="G38" s="49">
        <f t="shared" si="18"/>
        <v>0</v>
      </c>
      <c r="H38" s="31"/>
      <c r="I38" s="49">
        <v>0</v>
      </c>
      <c r="J38" s="49">
        <v>0</v>
      </c>
      <c r="K38" s="31"/>
      <c r="L38" s="49"/>
      <c r="M38" s="31">
        <f t="shared" si="2"/>
        <v>0</v>
      </c>
      <c r="N38" s="33"/>
    </row>
    <row r="39" spans="1:14" ht="15.75" customHeight="1">
      <c r="A39" s="47" t="s">
        <v>381</v>
      </c>
      <c r="B39" s="17"/>
      <c r="C39" s="17"/>
      <c r="D39" s="48"/>
      <c r="E39" s="48"/>
      <c r="F39" s="49"/>
      <c r="G39" s="49">
        <f t="shared" si="18"/>
        <v>0</v>
      </c>
      <c r="H39" s="31"/>
      <c r="I39" s="49">
        <v>0</v>
      </c>
      <c r="J39" s="49">
        <v>0</v>
      </c>
      <c r="K39" s="31"/>
      <c r="L39" s="49"/>
      <c r="M39" s="31">
        <f t="shared" si="2"/>
        <v>0</v>
      </c>
      <c r="N39" s="33"/>
    </row>
    <row r="40" spans="1:14" ht="15.75" customHeight="1">
      <c r="A40" s="50" t="s">
        <v>382</v>
      </c>
      <c r="B40" s="51" t="s">
        <v>383</v>
      </c>
      <c r="C40" s="51"/>
      <c r="D40" s="52"/>
      <c r="E40" s="52"/>
      <c r="F40" s="53"/>
      <c r="G40" s="53">
        <f>SUM(G41:G45)</f>
        <v>250000</v>
      </c>
      <c r="H40" s="54"/>
      <c r="I40" s="53">
        <f t="shared" ref="I40:J40" si="19">SUM(I41:I45)</f>
        <v>0</v>
      </c>
      <c r="J40" s="53">
        <f t="shared" si="19"/>
        <v>250000</v>
      </c>
      <c r="K40" s="31"/>
      <c r="L40" s="53"/>
      <c r="M40" s="31">
        <f t="shared" si="2"/>
        <v>0</v>
      </c>
      <c r="N40" s="38"/>
    </row>
    <row r="41" spans="1:14" ht="15.75" customHeight="1">
      <c r="A41" s="47" t="s">
        <v>384</v>
      </c>
      <c r="B41" s="17" t="s">
        <v>385</v>
      </c>
      <c r="C41" s="17"/>
      <c r="D41" s="48" t="s">
        <v>386</v>
      </c>
      <c r="E41" s="48">
        <v>1</v>
      </c>
      <c r="F41" s="49">
        <f>250000</f>
        <v>250000</v>
      </c>
      <c r="G41" s="49">
        <f>+F41*E41</f>
        <v>250000</v>
      </c>
      <c r="H41" s="31"/>
      <c r="I41" s="49">
        <v>0</v>
      </c>
      <c r="J41" s="49">
        <v>250000</v>
      </c>
      <c r="K41" s="31"/>
      <c r="L41" s="49"/>
      <c r="M41" s="31">
        <f t="shared" si="2"/>
        <v>0</v>
      </c>
      <c r="N41" s="33"/>
    </row>
    <row r="42" spans="1:14" ht="15.75" customHeight="1">
      <c r="A42" s="47" t="s">
        <v>387</v>
      </c>
      <c r="B42" s="17"/>
      <c r="C42" s="17"/>
      <c r="D42" s="48"/>
      <c r="E42" s="48"/>
      <c r="F42" s="49"/>
      <c r="G42" s="49"/>
      <c r="H42" s="31"/>
      <c r="I42" s="49">
        <v>0</v>
      </c>
      <c r="J42" s="49">
        <v>0</v>
      </c>
      <c r="K42" s="31"/>
      <c r="L42" s="49"/>
      <c r="M42" s="31">
        <f t="shared" si="2"/>
        <v>0</v>
      </c>
      <c r="N42" s="33"/>
    </row>
    <row r="43" spans="1:14" ht="15.75" customHeight="1">
      <c r="A43" s="47" t="s">
        <v>388</v>
      </c>
      <c r="B43" s="17"/>
      <c r="C43" s="17"/>
      <c r="D43" s="48"/>
      <c r="E43" s="48"/>
      <c r="F43" s="49"/>
      <c r="G43" s="49"/>
      <c r="H43" s="31"/>
      <c r="I43" s="49">
        <v>0</v>
      </c>
      <c r="J43" s="49">
        <v>0</v>
      </c>
      <c r="K43" s="31"/>
      <c r="L43" s="49"/>
      <c r="M43" s="31">
        <f t="shared" si="2"/>
        <v>0</v>
      </c>
      <c r="N43" s="33"/>
    </row>
    <row r="44" spans="1:14" ht="15.75" customHeight="1">
      <c r="A44" s="47" t="s">
        <v>389</v>
      </c>
      <c r="B44" s="17"/>
      <c r="C44" s="17"/>
      <c r="D44" s="48"/>
      <c r="E44" s="48"/>
      <c r="F44" s="49"/>
      <c r="G44" s="49"/>
      <c r="H44" s="31"/>
      <c r="I44" s="49">
        <v>0</v>
      </c>
      <c r="J44" s="49">
        <v>0</v>
      </c>
      <c r="K44" s="31"/>
      <c r="L44" s="49"/>
      <c r="M44" s="31">
        <f t="shared" si="2"/>
        <v>0</v>
      </c>
      <c r="N44" s="33"/>
    </row>
    <row r="45" spans="1:14" ht="15.75" customHeight="1">
      <c r="A45" s="47" t="s">
        <v>390</v>
      </c>
      <c r="B45" s="17"/>
      <c r="C45" s="17"/>
      <c r="D45" s="48"/>
      <c r="E45" s="48"/>
      <c r="F45" s="49"/>
      <c r="G45" s="49">
        <f>+F45*E45</f>
        <v>0</v>
      </c>
      <c r="H45" s="31"/>
      <c r="I45" s="49">
        <f>+G45</f>
        <v>0</v>
      </c>
      <c r="J45" s="49"/>
      <c r="K45" s="31"/>
      <c r="L45" s="49"/>
      <c r="M45" s="31">
        <f t="shared" si="2"/>
        <v>0</v>
      </c>
      <c r="N45" s="33"/>
    </row>
    <row r="46" spans="1:14" ht="15.75" customHeight="1">
      <c r="A46" s="50" t="s">
        <v>391</v>
      </c>
      <c r="B46" s="51" t="s">
        <v>392</v>
      </c>
      <c r="C46" s="51"/>
      <c r="D46" s="52"/>
      <c r="E46" s="52"/>
      <c r="F46" s="53"/>
      <c r="G46" s="53">
        <f>SUM(G47:G51)</f>
        <v>2350000</v>
      </c>
      <c r="H46" s="54"/>
      <c r="I46" s="53">
        <f t="shared" ref="I46:J46" si="20">SUM(I47:I51)</f>
        <v>0</v>
      </c>
      <c r="J46" s="53">
        <f t="shared" si="20"/>
        <v>2350000</v>
      </c>
      <c r="K46" s="31"/>
      <c r="L46" s="53"/>
      <c r="M46" s="31">
        <f t="shared" si="2"/>
        <v>0</v>
      </c>
      <c r="N46" s="38"/>
    </row>
    <row r="47" spans="1:14" ht="15.75" customHeight="1">
      <c r="A47" s="47" t="s">
        <v>393</v>
      </c>
      <c r="B47" s="17" t="s">
        <v>394</v>
      </c>
      <c r="C47" s="17"/>
      <c r="D47" s="48" t="s">
        <v>298</v>
      </c>
      <c r="E47" s="48">
        <v>1</v>
      </c>
      <c r="F47" s="49">
        <v>2350000</v>
      </c>
      <c r="G47" s="49">
        <f t="shared" ref="G47:G51" si="21">+F47*E47</f>
        <v>2350000</v>
      </c>
      <c r="H47" s="31"/>
      <c r="I47" s="49">
        <v>0</v>
      </c>
      <c r="J47" s="49">
        <f t="shared" ref="J47:J51" si="22">+G47</f>
        <v>2350000</v>
      </c>
      <c r="K47" s="31"/>
      <c r="L47" s="49"/>
      <c r="M47" s="31">
        <f t="shared" si="2"/>
        <v>0</v>
      </c>
      <c r="N47" s="33"/>
    </row>
    <row r="48" spans="1:14" ht="15.75" customHeight="1">
      <c r="A48" s="47" t="s">
        <v>395</v>
      </c>
      <c r="B48" s="17"/>
      <c r="C48" s="17"/>
      <c r="D48" s="48"/>
      <c r="E48" s="48"/>
      <c r="F48" s="49"/>
      <c r="G48" s="49">
        <f t="shared" si="21"/>
        <v>0</v>
      </c>
      <c r="H48" s="31"/>
      <c r="I48" s="49">
        <v>0</v>
      </c>
      <c r="J48" s="49">
        <f t="shared" si="22"/>
        <v>0</v>
      </c>
      <c r="K48" s="31"/>
      <c r="L48" s="49"/>
      <c r="M48" s="31">
        <f t="shared" si="2"/>
        <v>0</v>
      </c>
      <c r="N48" s="33"/>
    </row>
    <row r="49" spans="1:14" ht="15.75" customHeight="1">
      <c r="A49" s="47" t="s">
        <v>396</v>
      </c>
      <c r="B49" s="17"/>
      <c r="C49" s="17"/>
      <c r="D49" s="48"/>
      <c r="E49" s="48"/>
      <c r="F49" s="49"/>
      <c r="G49" s="49">
        <f t="shared" si="21"/>
        <v>0</v>
      </c>
      <c r="H49" s="31"/>
      <c r="I49" s="49">
        <v>0</v>
      </c>
      <c r="J49" s="49">
        <f t="shared" si="22"/>
        <v>0</v>
      </c>
      <c r="K49" s="31"/>
      <c r="L49" s="49"/>
      <c r="M49" s="31">
        <f t="shared" si="2"/>
        <v>0</v>
      </c>
      <c r="N49" s="33"/>
    </row>
    <row r="50" spans="1:14" ht="15.75" customHeight="1">
      <c r="A50" s="47" t="s">
        <v>397</v>
      </c>
      <c r="B50" s="17"/>
      <c r="C50" s="17"/>
      <c r="D50" s="48"/>
      <c r="E50" s="48"/>
      <c r="F50" s="49"/>
      <c r="G50" s="49">
        <f t="shared" si="21"/>
        <v>0</v>
      </c>
      <c r="H50" s="31"/>
      <c r="I50" s="49">
        <v>0</v>
      </c>
      <c r="J50" s="49">
        <f t="shared" si="22"/>
        <v>0</v>
      </c>
      <c r="K50" s="31"/>
      <c r="L50" s="49"/>
      <c r="M50" s="31">
        <f t="shared" si="2"/>
        <v>0</v>
      </c>
      <c r="N50" s="33"/>
    </row>
    <row r="51" spans="1:14" ht="15.75" customHeight="1">
      <c r="A51" s="47" t="s">
        <v>398</v>
      </c>
      <c r="B51" s="17"/>
      <c r="C51" s="17"/>
      <c r="D51" s="48"/>
      <c r="E51" s="48"/>
      <c r="F51" s="49"/>
      <c r="G51" s="49">
        <f t="shared" si="21"/>
        <v>0</v>
      </c>
      <c r="H51" s="31"/>
      <c r="I51" s="49">
        <v>0</v>
      </c>
      <c r="J51" s="49">
        <f t="shared" si="22"/>
        <v>0</v>
      </c>
      <c r="K51" s="31"/>
      <c r="L51" s="49"/>
      <c r="M51" s="31">
        <f t="shared" si="2"/>
        <v>0</v>
      </c>
      <c r="N51" s="33"/>
    </row>
    <row r="52" spans="1:14" ht="15.75" customHeight="1">
      <c r="A52" s="50" t="s">
        <v>399</v>
      </c>
      <c r="B52" s="51" t="s">
        <v>400</v>
      </c>
      <c r="C52" s="51"/>
      <c r="D52" s="52"/>
      <c r="E52" s="52"/>
      <c r="F52" s="53"/>
      <c r="G52" s="53">
        <f>SUM(G53:G57)</f>
        <v>10400000</v>
      </c>
      <c r="H52" s="54"/>
      <c r="I52" s="53">
        <f t="shared" ref="I52:J52" si="23">SUM(I53:I57)</f>
        <v>10200000</v>
      </c>
      <c r="J52" s="53">
        <f t="shared" si="23"/>
        <v>0</v>
      </c>
      <c r="K52" s="31"/>
      <c r="L52" s="53"/>
      <c r="M52" s="31">
        <f t="shared" si="2"/>
        <v>200000</v>
      </c>
      <c r="N52" s="38"/>
    </row>
    <row r="53" spans="1:14" ht="15.75" customHeight="1">
      <c r="A53" s="47" t="s">
        <v>401</v>
      </c>
      <c r="B53" s="17" t="s">
        <v>402</v>
      </c>
      <c r="C53" s="17"/>
      <c r="D53" s="48" t="s">
        <v>298</v>
      </c>
      <c r="E53" s="48">
        <v>1</v>
      </c>
      <c r="F53" s="49">
        <v>3200000</v>
      </c>
      <c r="G53" s="49">
        <f t="shared" ref="G53:G57" si="24">+F53*E53</f>
        <v>3200000</v>
      </c>
      <c r="H53" s="31"/>
      <c r="I53" s="49">
        <v>3200000</v>
      </c>
      <c r="J53" s="49">
        <v>0</v>
      </c>
      <c r="K53" s="31"/>
      <c r="L53" s="49"/>
      <c r="M53" s="31">
        <f t="shared" si="2"/>
        <v>0</v>
      </c>
      <c r="N53" s="33"/>
    </row>
    <row r="54" spans="1:14" ht="15.75" customHeight="1">
      <c r="A54" s="47" t="s">
        <v>403</v>
      </c>
      <c r="B54" s="17" t="s">
        <v>404</v>
      </c>
      <c r="C54" s="17"/>
      <c r="D54" s="48" t="s">
        <v>298</v>
      </c>
      <c r="E54" s="48">
        <v>1</v>
      </c>
      <c r="F54" s="49">
        <v>7200000</v>
      </c>
      <c r="G54" s="49">
        <f t="shared" si="24"/>
        <v>7200000</v>
      </c>
      <c r="H54" s="31"/>
      <c r="I54" s="49">
        <v>7000000</v>
      </c>
      <c r="J54" s="49">
        <v>0</v>
      </c>
      <c r="K54" s="31"/>
      <c r="L54" s="49"/>
      <c r="M54" s="31">
        <f t="shared" si="2"/>
        <v>200000</v>
      </c>
      <c r="N54" s="33"/>
    </row>
    <row r="55" spans="1:14" ht="15.75" customHeight="1">
      <c r="A55" s="47" t="s">
        <v>405</v>
      </c>
      <c r="B55" s="17"/>
      <c r="C55" s="17"/>
      <c r="D55" s="48"/>
      <c r="E55" s="48"/>
      <c r="F55" s="49"/>
      <c r="G55" s="49">
        <f t="shared" si="24"/>
        <v>0</v>
      </c>
      <c r="H55" s="31"/>
      <c r="I55" s="49">
        <v>0</v>
      </c>
      <c r="J55" s="49">
        <v>0</v>
      </c>
      <c r="K55" s="31"/>
      <c r="L55" s="49"/>
      <c r="M55" s="31">
        <f t="shared" si="2"/>
        <v>0</v>
      </c>
      <c r="N55" s="33"/>
    </row>
    <row r="56" spans="1:14" ht="15.75" customHeight="1">
      <c r="A56" s="47" t="s">
        <v>406</v>
      </c>
      <c r="B56" s="17"/>
      <c r="C56" s="17"/>
      <c r="D56" s="48"/>
      <c r="E56" s="48"/>
      <c r="F56" s="49"/>
      <c r="G56" s="49">
        <f t="shared" si="24"/>
        <v>0</v>
      </c>
      <c r="H56" s="31"/>
      <c r="I56" s="49">
        <v>0</v>
      </c>
      <c r="J56" s="49">
        <v>0</v>
      </c>
      <c r="K56" s="31"/>
      <c r="L56" s="49"/>
      <c r="M56" s="31">
        <f t="shared" si="2"/>
        <v>0</v>
      </c>
      <c r="N56" s="33"/>
    </row>
    <row r="57" spans="1:14" ht="15.75" customHeight="1">
      <c r="A57" s="47" t="s">
        <v>407</v>
      </c>
      <c r="B57" s="17"/>
      <c r="C57" s="17"/>
      <c r="D57" s="48"/>
      <c r="E57" s="48"/>
      <c r="F57" s="49"/>
      <c r="G57" s="49">
        <f t="shared" si="24"/>
        <v>0</v>
      </c>
      <c r="H57" s="31"/>
      <c r="I57" s="49">
        <v>0</v>
      </c>
      <c r="J57" s="49">
        <v>0</v>
      </c>
      <c r="K57" s="31"/>
      <c r="L57" s="49"/>
      <c r="M57" s="31">
        <f t="shared" si="2"/>
        <v>0</v>
      </c>
      <c r="N57" s="33"/>
    </row>
    <row r="58" spans="1:14" ht="15.75" customHeight="1">
      <c r="A58" s="50" t="s">
        <v>408</v>
      </c>
      <c r="B58" s="51" t="s">
        <v>409</v>
      </c>
      <c r="C58" s="51"/>
      <c r="D58" s="52"/>
      <c r="E58" s="52"/>
      <c r="F58" s="53"/>
      <c r="G58" s="53">
        <f>SUM(G59:G63)</f>
        <v>1500000</v>
      </c>
      <c r="H58" s="54"/>
      <c r="I58" s="53">
        <f t="shared" ref="I58:J58" si="25">SUM(I59:I63)</f>
        <v>1500000</v>
      </c>
      <c r="J58" s="53">
        <f t="shared" si="25"/>
        <v>0</v>
      </c>
      <c r="K58" s="31"/>
      <c r="L58" s="53"/>
      <c r="M58" s="31">
        <f t="shared" si="2"/>
        <v>0</v>
      </c>
      <c r="N58" s="38"/>
    </row>
    <row r="59" spans="1:14" ht="15.75" customHeight="1">
      <c r="A59" s="47" t="s">
        <v>410</v>
      </c>
      <c r="B59" s="17" t="s">
        <v>411</v>
      </c>
      <c r="C59" s="17"/>
      <c r="D59" s="48" t="s">
        <v>386</v>
      </c>
      <c r="E59" s="48">
        <v>1</v>
      </c>
      <c r="F59" s="49">
        <v>1500000</v>
      </c>
      <c r="G59" s="49">
        <f t="shared" ref="G59:G63" si="26">+F59*E59</f>
        <v>1500000</v>
      </c>
      <c r="H59" s="31"/>
      <c r="I59" s="49">
        <v>1500000</v>
      </c>
      <c r="J59" s="49">
        <v>0</v>
      </c>
      <c r="K59" s="31"/>
      <c r="L59" s="49"/>
      <c r="M59" s="31">
        <f t="shared" si="2"/>
        <v>0</v>
      </c>
      <c r="N59" s="33"/>
    </row>
    <row r="60" spans="1:14" ht="15.75" customHeight="1">
      <c r="A60" s="47" t="s">
        <v>412</v>
      </c>
      <c r="B60" s="17"/>
      <c r="C60" s="17"/>
      <c r="D60" s="48"/>
      <c r="E60" s="48"/>
      <c r="F60" s="49"/>
      <c r="G60" s="49">
        <f t="shared" si="26"/>
        <v>0</v>
      </c>
      <c r="H60" s="31"/>
      <c r="I60" s="49">
        <v>0</v>
      </c>
      <c r="J60" s="49">
        <v>0</v>
      </c>
      <c r="K60" s="31"/>
      <c r="L60" s="49"/>
      <c r="M60" s="31">
        <f t="shared" si="2"/>
        <v>0</v>
      </c>
      <c r="N60" s="33"/>
    </row>
    <row r="61" spans="1:14" ht="15.75" customHeight="1">
      <c r="A61" s="47" t="s">
        <v>413</v>
      </c>
      <c r="B61" s="17"/>
      <c r="C61" s="17"/>
      <c r="D61" s="48"/>
      <c r="E61" s="48"/>
      <c r="F61" s="49"/>
      <c r="G61" s="49">
        <f t="shared" si="26"/>
        <v>0</v>
      </c>
      <c r="H61" s="31"/>
      <c r="I61" s="49">
        <v>0</v>
      </c>
      <c r="J61" s="49">
        <v>0</v>
      </c>
      <c r="K61" s="31"/>
      <c r="L61" s="49"/>
      <c r="M61" s="31">
        <f t="shared" si="2"/>
        <v>0</v>
      </c>
      <c r="N61" s="33"/>
    </row>
    <row r="62" spans="1:14" ht="15.75" customHeight="1">
      <c r="A62" s="47" t="s">
        <v>414</v>
      </c>
      <c r="B62" s="17"/>
      <c r="C62" s="17"/>
      <c r="D62" s="48"/>
      <c r="E62" s="48"/>
      <c r="F62" s="49"/>
      <c r="G62" s="49">
        <f t="shared" si="26"/>
        <v>0</v>
      </c>
      <c r="H62" s="31"/>
      <c r="I62" s="49">
        <v>0</v>
      </c>
      <c r="J62" s="49">
        <v>0</v>
      </c>
      <c r="K62" s="31"/>
      <c r="L62" s="49"/>
      <c r="M62" s="31">
        <f t="shared" si="2"/>
        <v>0</v>
      </c>
      <c r="N62" s="33"/>
    </row>
    <row r="63" spans="1:14" ht="15.75" customHeight="1">
      <c r="A63" s="47" t="s">
        <v>415</v>
      </c>
      <c r="B63" s="17"/>
      <c r="C63" s="17"/>
      <c r="D63" s="48"/>
      <c r="E63" s="48"/>
      <c r="F63" s="49"/>
      <c r="G63" s="49">
        <f t="shared" si="26"/>
        <v>0</v>
      </c>
      <c r="H63" s="31"/>
      <c r="I63" s="49">
        <v>0</v>
      </c>
      <c r="J63" s="49">
        <v>0</v>
      </c>
      <c r="K63" s="31"/>
      <c r="L63" s="49"/>
      <c r="M63" s="31">
        <f t="shared" si="2"/>
        <v>0</v>
      </c>
      <c r="N63" s="33"/>
    </row>
    <row r="64" spans="1:14" ht="15.75" customHeight="1">
      <c r="A64" s="50" t="s">
        <v>416</v>
      </c>
      <c r="B64" s="51" t="s">
        <v>417</v>
      </c>
      <c r="C64" s="51"/>
      <c r="D64" s="52"/>
      <c r="E64" s="52"/>
      <c r="F64" s="53"/>
      <c r="G64" s="53">
        <f>SUM(G65:G69)</f>
        <v>2800000</v>
      </c>
      <c r="H64" s="54"/>
      <c r="I64" s="53">
        <f t="shared" ref="I64:J64" si="27">SUM(I65:I69)</f>
        <v>2800000</v>
      </c>
      <c r="J64" s="53">
        <f t="shared" si="27"/>
        <v>0</v>
      </c>
      <c r="K64" s="31"/>
      <c r="L64" s="53"/>
      <c r="M64" s="31">
        <f t="shared" si="2"/>
        <v>0</v>
      </c>
      <c r="N64" s="38"/>
    </row>
    <row r="65" spans="1:14" ht="15.75" customHeight="1">
      <c r="A65" s="47" t="s">
        <v>418</v>
      </c>
      <c r="B65" s="17" t="s">
        <v>419</v>
      </c>
      <c r="C65" s="17"/>
      <c r="D65" s="48" t="s">
        <v>311</v>
      </c>
      <c r="E65" s="48">
        <v>1</v>
      </c>
      <c r="F65" s="49">
        <v>2800000</v>
      </c>
      <c r="G65" s="49">
        <f t="shared" ref="G65:G69" si="28">+F65*E65</f>
        <v>2800000</v>
      </c>
      <c r="H65" s="31"/>
      <c r="I65" s="49">
        <f>+G65</f>
        <v>2800000</v>
      </c>
      <c r="J65" s="49">
        <v>0</v>
      </c>
      <c r="K65" s="31"/>
      <c r="L65" s="49"/>
      <c r="M65" s="31">
        <f t="shared" si="2"/>
        <v>0</v>
      </c>
      <c r="N65" s="33"/>
    </row>
    <row r="66" spans="1:14" ht="15.75" customHeight="1">
      <c r="A66" s="47" t="s">
        <v>420</v>
      </c>
      <c r="B66" s="17"/>
      <c r="C66" s="17"/>
      <c r="D66" s="48"/>
      <c r="E66" s="48"/>
      <c r="F66" s="49"/>
      <c r="G66" s="49">
        <f t="shared" si="28"/>
        <v>0</v>
      </c>
      <c r="H66" s="31"/>
      <c r="I66" s="49">
        <v>0</v>
      </c>
      <c r="J66" s="49">
        <v>0</v>
      </c>
      <c r="K66" s="31"/>
      <c r="L66" s="49"/>
      <c r="M66" s="31">
        <f t="shared" si="2"/>
        <v>0</v>
      </c>
      <c r="N66" s="33"/>
    </row>
    <row r="67" spans="1:14" ht="15.75" customHeight="1">
      <c r="A67" s="47" t="s">
        <v>421</v>
      </c>
      <c r="B67" s="17"/>
      <c r="C67" s="17"/>
      <c r="D67" s="48"/>
      <c r="E67" s="48"/>
      <c r="F67" s="49"/>
      <c r="G67" s="49">
        <f t="shared" si="28"/>
        <v>0</v>
      </c>
      <c r="H67" s="31"/>
      <c r="I67" s="49">
        <v>0</v>
      </c>
      <c r="J67" s="49">
        <v>0</v>
      </c>
      <c r="K67" s="31"/>
      <c r="L67" s="49"/>
      <c r="M67" s="31">
        <f t="shared" si="2"/>
        <v>0</v>
      </c>
      <c r="N67" s="33"/>
    </row>
    <row r="68" spans="1:14" ht="15.75" customHeight="1">
      <c r="A68" s="47" t="s">
        <v>422</v>
      </c>
      <c r="B68" s="17"/>
      <c r="C68" s="17"/>
      <c r="D68" s="48"/>
      <c r="E68" s="48"/>
      <c r="F68" s="49"/>
      <c r="G68" s="49">
        <f t="shared" si="28"/>
        <v>0</v>
      </c>
      <c r="H68" s="31"/>
      <c r="I68" s="49">
        <v>0</v>
      </c>
      <c r="J68" s="49">
        <v>0</v>
      </c>
      <c r="K68" s="31"/>
      <c r="L68" s="49"/>
      <c r="M68" s="31">
        <f t="shared" si="2"/>
        <v>0</v>
      </c>
      <c r="N68" s="33"/>
    </row>
    <row r="69" spans="1:14" ht="15.75" customHeight="1">
      <c r="A69" s="47" t="s">
        <v>423</v>
      </c>
      <c r="B69" s="17"/>
      <c r="C69" s="17"/>
      <c r="D69" s="48"/>
      <c r="E69" s="48"/>
      <c r="F69" s="49"/>
      <c r="G69" s="49">
        <f t="shared" si="28"/>
        <v>0</v>
      </c>
      <c r="H69" s="31"/>
      <c r="I69" s="49">
        <v>0</v>
      </c>
      <c r="J69" s="49">
        <v>0</v>
      </c>
      <c r="K69" s="31"/>
      <c r="L69" s="49"/>
      <c r="M69" s="31">
        <f t="shared" si="2"/>
        <v>0</v>
      </c>
      <c r="N69" s="33"/>
    </row>
    <row r="70" spans="1:14" ht="15.75" customHeight="1">
      <c r="A70" s="50" t="s">
        <v>424</v>
      </c>
      <c r="B70" s="51" t="s">
        <v>425</v>
      </c>
      <c r="C70" s="51"/>
      <c r="D70" s="52"/>
      <c r="E70" s="52"/>
      <c r="F70" s="53"/>
      <c r="G70" s="53">
        <f>SUM(G71:G75)</f>
        <v>3300000</v>
      </c>
      <c r="H70" s="54"/>
      <c r="I70" s="53">
        <f t="shared" ref="I70:J70" si="29">SUM(I71:I75)</f>
        <v>3300000</v>
      </c>
      <c r="J70" s="53">
        <f t="shared" si="29"/>
        <v>0</v>
      </c>
      <c r="K70" s="31"/>
      <c r="L70" s="53"/>
      <c r="M70" s="31">
        <f t="shared" si="2"/>
        <v>0</v>
      </c>
      <c r="N70" s="38"/>
    </row>
    <row r="71" spans="1:14" ht="15.75" customHeight="1">
      <c r="A71" s="47" t="s">
        <v>426</v>
      </c>
      <c r="B71" s="17" t="s">
        <v>427</v>
      </c>
      <c r="C71" s="17"/>
      <c r="D71" s="48" t="s">
        <v>311</v>
      </c>
      <c r="E71" s="48">
        <v>15</v>
      </c>
      <c r="F71" s="49">
        <v>220000</v>
      </c>
      <c r="G71" s="49">
        <f t="shared" ref="G71:G75" si="30">+F71*E71</f>
        <v>3300000</v>
      </c>
      <c r="H71" s="31"/>
      <c r="I71" s="49">
        <f>+G71</f>
        <v>3300000</v>
      </c>
      <c r="J71" s="49">
        <v>0</v>
      </c>
      <c r="K71" s="31"/>
      <c r="L71" s="49"/>
      <c r="M71" s="31">
        <f t="shared" si="2"/>
        <v>0</v>
      </c>
      <c r="N71" s="33"/>
    </row>
    <row r="72" spans="1:14" ht="15.75" customHeight="1">
      <c r="A72" s="47" t="s">
        <v>428</v>
      </c>
      <c r="B72" s="17"/>
      <c r="C72" s="17"/>
      <c r="D72" s="48"/>
      <c r="E72" s="48"/>
      <c r="F72" s="49"/>
      <c r="G72" s="49">
        <f t="shared" si="30"/>
        <v>0</v>
      </c>
      <c r="H72" s="31"/>
      <c r="I72" s="49">
        <v>0</v>
      </c>
      <c r="J72" s="49">
        <v>0</v>
      </c>
      <c r="K72" s="31"/>
      <c r="L72" s="49"/>
      <c r="M72" s="31">
        <f t="shared" si="2"/>
        <v>0</v>
      </c>
      <c r="N72" s="33"/>
    </row>
    <row r="73" spans="1:14" ht="15.75" customHeight="1">
      <c r="A73" s="47" t="s">
        <v>429</v>
      </c>
      <c r="B73" s="17"/>
      <c r="C73" s="17"/>
      <c r="D73" s="48"/>
      <c r="E73" s="48"/>
      <c r="F73" s="49"/>
      <c r="G73" s="49">
        <f t="shared" si="30"/>
        <v>0</v>
      </c>
      <c r="H73" s="31"/>
      <c r="I73" s="49">
        <v>0</v>
      </c>
      <c r="J73" s="49">
        <v>0</v>
      </c>
      <c r="K73" s="31"/>
      <c r="L73" s="49"/>
      <c r="M73" s="31">
        <f t="shared" si="2"/>
        <v>0</v>
      </c>
      <c r="N73" s="33"/>
    </row>
    <row r="74" spans="1:14" ht="15.75" customHeight="1">
      <c r="A74" s="47" t="s">
        <v>430</v>
      </c>
      <c r="B74" s="17"/>
      <c r="C74" s="17"/>
      <c r="D74" s="48"/>
      <c r="E74" s="48"/>
      <c r="F74" s="49"/>
      <c r="G74" s="49">
        <f t="shared" si="30"/>
        <v>0</v>
      </c>
      <c r="H74" s="31"/>
      <c r="I74" s="49">
        <v>0</v>
      </c>
      <c r="J74" s="49">
        <v>0</v>
      </c>
      <c r="K74" s="31"/>
      <c r="L74" s="49"/>
      <c r="M74" s="31">
        <f t="shared" si="2"/>
        <v>0</v>
      </c>
      <c r="N74" s="33"/>
    </row>
    <row r="75" spans="1:14" ht="15.75" customHeight="1">
      <c r="A75" s="47" t="s">
        <v>431</v>
      </c>
      <c r="B75" s="17"/>
      <c r="C75" s="17"/>
      <c r="D75" s="48"/>
      <c r="E75" s="48"/>
      <c r="F75" s="49"/>
      <c r="G75" s="49">
        <f t="shared" si="30"/>
        <v>0</v>
      </c>
      <c r="H75" s="31"/>
      <c r="I75" s="49">
        <v>0</v>
      </c>
      <c r="J75" s="49">
        <v>0</v>
      </c>
      <c r="K75" s="31"/>
      <c r="L75" s="49"/>
      <c r="M75" s="31">
        <f t="shared" si="2"/>
        <v>0</v>
      </c>
      <c r="N75" s="33"/>
    </row>
    <row r="76" spans="1:14" ht="15.75" customHeight="1">
      <c r="A76" s="50" t="s">
        <v>432</v>
      </c>
      <c r="B76" s="51" t="s">
        <v>433</v>
      </c>
      <c r="C76" s="51"/>
      <c r="D76" s="52"/>
      <c r="E76" s="52"/>
      <c r="F76" s="53"/>
      <c r="G76" s="53">
        <f>SUM(G77:G81)</f>
        <v>2250000</v>
      </c>
      <c r="H76" s="54"/>
      <c r="I76" s="53">
        <f t="shared" ref="I76:J76" si="31">SUM(I77:I81)</f>
        <v>2250000</v>
      </c>
      <c r="J76" s="53">
        <f t="shared" si="31"/>
        <v>0</v>
      </c>
      <c r="K76" s="31"/>
      <c r="L76" s="53"/>
      <c r="M76" s="31">
        <f t="shared" si="2"/>
        <v>0</v>
      </c>
      <c r="N76" s="38"/>
    </row>
    <row r="77" spans="1:14" ht="15.75" customHeight="1">
      <c r="A77" s="47" t="s">
        <v>434</v>
      </c>
      <c r="B77" s="17" t="s">
        <v>435</v>
      </c>
      <c r="C77" s="17"/>
      <c r="D77" s="48" t="s">
        <v>311</v>
      </c>
      <c r="E77" s="48">
        <v>3</v>
      </c>
      <c r="F77" s="49">
        <v>750000</v>
      </c>
      <c r="G77" s="49">
        <f t="shared" ref="G77:G81" si="32">+F77*E77</f>
        <v>2250000</v>
      </c>
      <c r="H77" s="31"/>
      <c r="I77" s="49">
        <f>+G77</f>
        <v>2250000</v>
      </c>
      <c r="J77" s="49">
        <v>0</v>
      </c>
      <c r="K77" s="31"/>
      <c r="L77" s="49"/>
      <c r="M77" s="31">
        <f t="shared" si="2"/>
        <v>0</v>
      </c>
      <c r="N77" s="33"/>
    </row>
    <row r="78" spans="1:14" ht="15.75" customHeight="1">
      <c r="A78" s="47" t="s">
        <v>436</v>
      </c>
      <c r="B78" s="17"/>
      <c r="C78" s="17"/>
      <c r="D78" s="48"/>
      <c r="E78" s="48"/>
      <c r="F78" s="49"/>
      <c r="G78" s="49">
        <f t="shared" si="32"/>
        <v>0</v>
      </c>
      <c r="H78" s="31"/>
      <c r="I78" s="49">
        <v>0</v>
      </c>
      <c r="J78" s="49">
        <v>0</v>
      </c>
      <c r="K78" s="31"/>
      <c r="L78" s="49"/>
      <c r="M78" s="31">
        <f t="shared" si="2"/>
        <v>0</v>
      </c>
      <c r="N78" s="33"/>
    </row>
    <row r="79" spans="1:14" ht="15.75" customHeight="1">
      <c r="A79" s="47" t="s">
        <v>437</v>
      </c>
      <c r="B79" s="17"/>
      <c r="C79" s="17"/>
      <c r="D79" s="48"/>
      <c r="E79" s="48"/>
      <c r="F79" s="49"/>
      <c r="G79" s="49">
        <f t="shared" si="32"/>
        <v>0</v>
      </c>
      <c r="H79" s="31"/>
      <c r="I79" s="49">
        <v>0</v>
      </c>
      <c r="J79" s="49">
        <v>0</v>
      </c>
      <c r="K79" s="31"/>
      <c r="L79" s="49"/>
      <c r="M79" s="31">
        <f t="shared" si="2"/>
        <v>0</v>
      </c>
      <c r="N79" s="33"/>
    </row>
    <row r="80" spans="1:14" ht="15.75" customHeight="1">
      <c r="A80" s="47" t="s">
        <v>438</v>
      </c>
      <c r="B80" s="17"/>
      <c r="C80" s="17"/>
      <c r="D80" s="48"/>
      <c r="E80" s="48"/>
      <c r="F80" s="49"/>
      <c r="G80" s="49">
        <f t="shared" si="32"/>
        <v>0</v>
      </c>
      <c r="H80" s="31"/>
      <c r="I80" s="49">
        <v>0</v>
      </c>
      <c r="J80" s="49">
        <v>0</v>
      </c>
      <c r="K80" s="31"/>
      <c r="L80" s="49"/>
      <c r="M80" s="31">
        <f t="shared" si="2"/>
        <v>0</v>
      </c>
      <c r="N80" s="33"/>
    </row>
    <row r="81" spans="1:14" ht="15.75" customHeight="1">
      <c r="A81" s="47" t="s">
        <v>439</v>
      </c>
      <c r="B81" s="17"/>
      <c r="C81" s="17"/>
      <c r="D81" s="48"/>
      <c r="E81" s="48"/>
      <c r="F81" s="49"/>
      <c r="G81" s="49">
        <f t="shared" si="32"/>
        <v>0</v>
      </c>
      <c r="H81" s="31"/>
      <c r="I81" s="49">
        <v>0</v>
      </c>
      <c r="J81" s="49">
        <v>0</v>
      </c>
      <c r="K81" s="31"/>
      <c r="L81" s="49"/>
      <c r="M81" s="31">
        <f t="shared" si="2"/>
        <v>0</v>
      </c>
      <c r="N81" s="33"/>
    </row>
    <row r="82" spans="1:14" ht="15.75" customHeight="1">
      <c r="A82" s="50" t="s">
        <v>440</v>
      </c>
      <c r="B82" s="51" t="s">
        <v>441</v>
      </c>
      <c r="C82" s="51"/>
      <c r="D82" s="52"/>
      <c r="E82" s="52"/>
      <c r="F82" s="53"/>
      <c r="G82" s="53">
        <f>SUM(G83:G87)</f>
        <v>480000</v>
      </c>
      <c r="H82" s="54"/>
      <c r="I82" s="53">
        <f t="shared" ref="I82:J82" si="33">SUM(I83:I87)</f>
        <v>480000</v>
      </c>
      <c r="J82" s="53">
        <f t="shared" si="33"/>
        <v>0</v>
      </c>
      <c r="K82" s="31"/>
      <c r="L82" s="53"/>
      <c r="M82" s="31">
        <f t="shared" si="2"/>
        <v>0</v>
      </c>
      <c r="N82" s="38"/>
    </row>
    <row r="83" spans="1:14" ht="15.75" customHeight="1">
      <c r="A83" s="47" t="s">
        <v>442</v>
      </c>
      <c r="B83" s="17" t="s">
        <v>443</v>
      </c>
      <c r="C83" s="17"/>
      <c r="D83" s="48" t="s">
        <v>311</v>
      </c>
      <c r="E83" s="48">
        <v>2</v>
      </c>
      <c r="F83" s="49">
        <v>240000</v>
      </c>
      <c r="G83" s="49">
        <f t="shared" ref="G83:G87" si="34">+F83*E83</f>
        <v>480000</v>
      </c>
      <c r="H83" s="31"/>
      <c r="I83" s="49">
        <f>+G83</f>
        <v>480000</v>
      </c>
      <c r="J83" s="49">
        <v>0</v>
      </c>
      <c r="K83" s="31"/>
      <c r="L83" s="49"/>
      <c r="M83" s="31">
        <f t="shared" si="2"/>
        <v>0</v>
      </c>
      <c r="N83" s="33"/>
    </row>
    <row r="84" spans="1:14" ht="15.75" customHeight="1">
      <c r="A84" s="47" t="s">
        <v>444</v>
      </c>
      <c r="B84" s="17"/>
      <c r="C84" s="17"/>
      <c r="D84" s="48"/>
      <c r="E84" s="48"/>
      <c r="F84" s="49"/>
      <c r="G84" s="49">
        <f t="shared" si="34"/>
        <v>0</v>
      </c>
      <c r="H84" s="31"/>
      <c r="I84" s="49">
        <v>0</v>
      </c>
      <c r="J84" s="49">
        <v>0</v>
      </c>
      <c r="K84" s="31"/>
      <c r="L84" s="49"/>
      <c r="M84" s="31">
        <f t="shared" si="2"/>
        <v>0</v>
      </c>
      <c r="N84" s="33"/>
    </row>
    <row r="85" spans="1:14" ht="15.75" customHeight="1">
      <c r="A85" s="47" t="s">
        <v>445</v>
      </c>
      <c r="B85" s="17"/>
      <c r="C85" s="17"/>
      <c r="D85" s="48"/>
      <c r="E85" s="48"/>
      <c r="F85" s="49"/>
      <c r="G85" s="49">
        <f t="shared" si="34"/>
        <v>0</v>
      </c>
      <c r="H85" s="31"/>
      <c r="I85" s="49">
        <v>0</v>
      </c>
      <c r="J85" s="49">
        <v>0</v>
      </c>
      <c r="K85" s="31"/>
      <c r="L85" s="49"/>
      <c r="M85" s="31">
        <f t="shared" si="2"/>
        <v>0</v>
      </c>
      <c r="N85" s="33"/>
    </row>
    <row r="86" spans="1:14" ht="15.75" customHeight="1">
      <c r="A86" s="47" t="s">
        <v>446</v>
      </c>
      <c r="B86" s="17"/>
      <c r="C86" s="17"/>
      <c r="D86" s="48"/>
      <c r="E86" s="48"/>
      <c r="F86" s="49"/>
      <c r="G86" s="49">
        <f t="shared" si="34"/>
        <v>0</v>
      </c>
      <c r="H86" s="31"/>
      <c r="I86" s="49">
        <v>0</v>
      </c>
      <c r="J86" s="49">
        <v>0</v>
      </c>
      <c r="K86" s="31"/>
      <c r="L86" s="49"/>
      <c r="M86" s="31">
        <f t="shared" si="2"/>
        <v>0</v>
      </c>
      <c r="N86" s="33"/>
    </row>
    <row r="87" spans="1:14" ht="15.75" customHeight="1">
      <c r="A87" s="47" t="s">
        <v>447</v>
      </c>
      <c r="B87" s="17"/>
      <c r="C87" s="17"/>
      <c r="D87" s="48"/>
      <c r="E87" s="48"/>
      <c r="F87" s="49"/>
      <c r="G87" s="49">
        <f t="shared" si="34"/>
        <v>0</v>
      </c>
      <c r="H87" s="31"/>
      <c r="I87" s="49">
        <v>0</v>
      </c>
      <c r="J87" s="49">
        <v>0</v>
      </c>
      <c r="K87" s="31"/>
      <c r="L87" s="49"/>
      <c r="M87" s="31">
        <f t="shared" si="2"/>
        <v>0</v>
      </c>
      <c r="N87" s="33"/>
    </row>
    <row r="88" spans="1:14" ht="15.75" customHeight="1">
      <c r="A88" s="50" t="s">
        <v>448</v>
      </c>
      <c r="B88" s="51" t="s">
        <v>449</v>
      </c>
      <c r="C88" s="51"/>
      <c r="D88" s="52"/>
      <c r="E88" s="52"/>
      <c r="F88" s="53"/>
      <c r="G88" s="53">
        <f>SUM(G89:G93)</f>
        <v>1200000</v>
      </c>
      <c r="H88" s="54"/>
      <c r="I88" s="53">
        <f t="shared" ref="I88:J88" si="35">SUM(I89:I93)</f>
        <v>1200000</v>
      </c>
      <c r="J88" s="53">
        <f t="shared" si="35"/>
        <v>0</v>
      </c>
      <c r="K88" s="31"/>
      <c r="L88" s="53"/>
      <c r="M88" s="31">
        <f t="shared" si="2"/>
        <v>0</v>
      </c>
      <c r="N88" s="38"/>
    </row>
    <row r="89" spans="1:14" ht="15.75" customHeight="1">
      <c r="A89" s="47" t="s">
        <v>450</v>
      </c>
      <c r="B89" s="17" t="s">
        <v>451</v>
      </c>
      <c r="C89" s="17"/>
      <c r="D89" s="48" t="s">
        <v>386</v>
      </c>
      <c r="E89" s="48">
        <v>1</v>
      </c>
      <c r="F89" s="49">
        <v>1200000</v>
      </c>
      <c r="G89" s="49">
        <f t="shared" ref="G89:G93" si="36">+F89*E89</f>
        <v>1200000</v>
      </c>
      <c r="H89" s="31"/>
      <c r="I89" s="49">
        <f>+G89</f>
        <v>1200000</v>
      </c>
      <c r="J89" s="49">
        <v>0</v>
      </c>
      <c r="K89" s="31"/>
      <c r="L89" s="49"/>
      <c r="M89" s="31">
        <f t="shared" si="2"/>
        <v>0</v>
      </c>
      <c r="N89" s="33"/>
    </row>
    <row r="90" spans="1:14" ht="15.75" customHeight="1">
      <c r="A90" s="47" t="s">
        <v>452</v>
      </c>
      <c r="B90" s="17"/>
      <c r="C90" s="17"/>
      <c r="D90" s="48"/>
      <c r="E90" s="48"/>
      <c r="F90" s="49"/>
      <c r="G90" s="49">
        <f t="shared" si="36"/>
        <v>0</v>
      </c>
      <c r="H90" s="31"/>
      <c r="I90" s="49">
        <v>0</v>
      </c>
      <c r="J90" s="49">
        <v>0</v>
      </c>
      <c r="K90" s="31"/>
      <c r="L90" s="49"/>
      <c r="M90" s="31">
        <f t="shared" si="2"/>
        <v>0</v>
      </c>
      <c r="N90" s="33"/>
    </row>
    <row r="91" spans="1:14" ht="15.75" customHeight="1">
      <c r="A91" s="47" t="s">
        <v>453</v>
      </c>
      <c r="B91" s="17"/>
      <c r="C91" s="17"/>
      <c r="D91" s="48"/>
      <c r="E91" s="48"/>
      <c r="F91" s="49"/>
      <c r="G91" s="49">
        <f t="shared" si="36"/>
        <v>0</v>
      </c>
      <c r="H91" s="31"/>
      <c r="I91" s="49">
        <v>0</v>
      </c>
      <c r="J91" s="49">
        <v>0</v>
      </c>
      <c r="K91" s="31"/>
      <c r="L91" s="49"/>
      <c r="M91" s="31">
        <f t="shared" si="2"/>
        <v>0</v>
      </c>
      <c r="N91" s="33"/>
    </row>
    <row r="92" spans="1:14" ht="15.75" customHeight="1">
      <c r="A92" s="47" t="s">
        <v>454</v>
      </c>
      <c r="B92" s="17"/>
      <c r="C92" s="17"/>
      <c r="D92" s="48"/>
      <c r="E92" s="48"/>
      <c r="F92" s="49"/>
      <c r="G92" s="49">
        <f t="shared" si="36"/>
        <v>0</v>
      </c>
      <c r="H92" s="31"/>
      <c r="I92" s="49">
        <v>0</v>
      </c>
      <c r="J92" s="49">
        <v>0</v>
      </c>
      <c r="K92" s="31"/>
      <c r="L92" s="49"/>
      <c r="M92" s="31">
        <f t="shared" si="2"/>
        <v>0</v>
      </c>
      <c r="N92" s="33"/>
    </row>
    <row r="93" spans="1:14" ht="15.75" customHeight="1">
      <c r="A93" s="47" t="s">
        <v>455</v>
      </c>
      <c r="B93" s="17"/>
      <c r="C93" s="17"/>
      <c r="D93" s="48"/>
      <c r="E93" s="48"/>
      <c r="F93" s="49"/>
      <c r="G93" s="49">
        <f t="shared" si="36"/>
        <v>0</v>
      </c>
      <c r="H93" s="31"/>
      <c r="I93" s="49">
        <v>0</v>
      </c>
      <c r="J93" s="49">
        <v>0</v>
      </c>
      <c r="K93" s="31"/>
      <c r="L93" s="49"/>
      <c r="M93" s="31">
        <f t="shared" si="2"/>
        <v>0</v>
      </c>
      <c r="N93" s="33"/>
    </row>
    <row r="94" spans="1:14" ht="15.75" customHeight="1">
      <c r="A94" s="50" t="s">
        <v>456</v>
      </c>
      <c r="B94" s="51" t="s">
        <v>457</v>
      </c>
      <c r="C94" s="51"/>
      <c r="D94" s="52"/>
      <c r="E94" s="52"/>
      <c r="F94" s="53"/>
      <c r="G94" s="53">
        <f>SUM(G95:G99)</f>
        <v>1400000</v>
      </c>
      <c r="H94" s="54"/>
      <c r="I94" s="53">
        <f t="shared" ref="I94:J94" si="37">SUM(I95:I99)</f>
        <v>1400000</v>
      </c>
      <c r="J94" s="53">
        <f t="shared" si="37"/>
        <v>0</v>
      </c>
      <c r="K94" s="31"/>
      <c r="L94" s="53"/>
      <c r="M94" s="31">
        <f t="shared" si="2"/>
        <v>0</v>
      </c>
      <c r="N94" s="38"/>
    </row>
    <row r="95" spans="1:14" ht="15.75" customHeight="1">
      <c r="A95" s="47" t="s">
        <v>458</v>
      </c>
      <c r="B95" s="17" t="s">
        <v>459</v>
      </c>
      <c r="C95" s="17"/>
      <c r="D95" s="48" t="s">
        <v>386</v>
      </c>
      <c r="E95" s="48">
        <v>1</v>
      </c>
      <c r="F95" s="49">
        <v>1400000</v>
      </c>
      <c r="G95" s="49">
        <f t="shared" ref="G95:G99" si="38">+F95*E95</f>
        <v>1400000</v>
      </c>
      <c r="H95" s="31"/>
      <c r="I95" s="49">
        <f>+G95</f>
        <v>1400000</v>
      </c>
      <c r="J95" s="49">
        <v>0</v>
      </c>
      <c r="K95" s="31"/>
      <c r="L95" s="49"/>
      <c r="M95" s="31">
        <f t="shared" si="2"/>
        <v>0</v>
      </c>
      <c r="N95" s="33"/>
    </row>
    <row r="96" spans="1:14" ht="15.75" customHeight="1">
      <c r="A96" s="47" t="s">
        <v>460</v>
      </c>
      <c r="B96" s="17"/>
      <c r="C96" s="17"/>
      <c r="D96" s="48"/>
      <c r="E96" s="48"/>
      <c r="F96" s="49"/>
      <c r="G96" s="49">
        <f t="shared" si="38"/>
        <v>0</v>
      </c>
      <c r="H96" s="31"/>
      <c r="I96" s="49">
        <v>0</v>
      </c>
      <c r="J96" s="49">
        <v>0</v>
      </c>
      <c r="K96" s="31"/>
      <c r="L96" s="49"/>
      <c r="M96" s="31">
        <f t="shared" si="2"/>
        <v>0</v>
      </c>
      <c r="N96" s="33"/>
    </row>
    <row r="97" spans="1:14" ht="15.75" customHeight="1">
      <c r="A97" s="47" t="s">
        <v>461</v>
      </c>
      <c r="B97" s="17"/>
      <c r="C97" s="17"/>
      <c r="D97" s="48"/>
      <c r="E97" s="48"/>
      <c r="F97" s="49"/>
      <c r="G97" s="49">
        <f t="shared" si="38"/>
        <v>0</v>
      </c>
      <c r="H97" s="31"/>
      <c r="I97" s="49">
        <v>0</v>
      </c>
      <c r="J97" s="49">
        <v>0</v>
      </c>
      <c r="K97" s="31"/>
      <c r="L97" s="49"/>
      <c r="M97" s="31">
        <f t="shared" si="2"/>
        <v>0</v>
      </c>
      <c r="N97" s="33"/>
    </row>
    <row r="98" spans="1:14" ht="15.75" customHeight="1">
      <c r="A98" s="47" t="s">
        <v>462</v>
      </c>
      <c r="B98" s="17"/>
      <c r="C98" s="17"/>
      <c r="D98" s="48"/>
      <c r="E98" s="48"/>
      <c r="F98" s="49"/>
      <c r="G98" s="49">
        <f t="shared" si="38"/>
        <v>0</v>
      </c>
      <c r="H98" s="31"/>
      <c r="I98" s="49">
        <v>0</v>
      </c>
      <c r="J98" s="49">
        <v>0</v>
      </c>
      <c r="K98" s="31"/>
      <c r="L98" s="49"/>
      <c r="M98" s="31">
        <f t="shared" si="2"/>
        <v>0</v>
      </c>
      <c r="N98" s="33"/>
    </row>
    <row r="99" spans="1:14" ht="15.75" customHeight="1">
      <c r="A99" s="47" t="s">
        <v>463</v>
      </c>
      <c r="B99" s="17"/>
      <c r="C99" s="17"/>
      <c r="D99" s="48"/>
      <c r="E99" s="48"/>
      <c r="F99" s="49"/>
      <c r="G99" s="49">
        <f t="shared" si="38"/>
        <v>0</v>
      </c>
      <c r="H99" s="31"/>
      <c r="I99" s="49">
        <v>0</v>
      </c>
      <c r="J99" s="49">
        <v>0</v>
      </c>
      <c r="K99" s="31"/>
      <c r="L99" s="49"/>
      <c r="M99" s="31">
        <f t="shared" si="2"/>
        <v>0</v>
      </c>
      <c r="N99" s="33"/>
    </row>
    <row r="100" spans="1:14" ht="15.75" customHeight="1">
      <c r="A100" s="50" t="s">
        <v>464</v>
      </c>
      <c r="B100" s="51" t="s">
        <v>465</v>
      </c>
      <c r="C100" s="51"/>
      <c r="D100" s="52"/>
      <c r="E100" s="52"/>
      <c r="F100" s="53"/>
      <c r="G100" s="53">
        <f>SUM(G101:G105)</f>
        <v>2500000</v>
      </c>
      <c r="H100" s="54"/>
      <c r="I100" s="53">
        <f t="shared" ref="I100:J100" si="39">SUM(I101:I105)</f>
        <v>2000000</v>
      </c>
      <c r="J100" s="53">
        <f t="shared" si="39"/>
        <v>0</v>
      </c>
      <c r="K100" s="31"/>
      <c r="L100" s="53"/>
      <c r="M100" s="31">
        <f t="shared" si="2"/>
        <v>500000</v>
      </c>
      <c r="N100" s="38"/>
    </row>
    <row r="101" spans="1:14" ht="15.75" customHeight="1">
      <c r="A101" s="47" t="s">
        <v>466</v>
      </c>
      <c r="B101" s="17" t="s">
        <v>467</v>
      </c>
      <c r="C101" s="17"/>
      <c r="D101" s="48" t="s">
        <v>298</v>
      </c>
      <c r="E101" s="48">
        <v>1</v>
      </c>
      <c r="F101" s="49">
        <v>2500000</v>
      </c>
      <c r="G101" s="49">
        <f t="shared" ref="G101:G107" si="40">+F101*E101</f>
        <v>2500000</v>
      </c>
      <c r="H101" s="31"/>
      <c r="I101" s="49">
        <v>2000000</v>
      </c>
      <c r="J101" s="49">
        <v>0</v>
      </c>
      <c r="K101" s="31"/>
      <c r="L101" s="49"/>
      <c r="M101" s="31">
        <f t="shared" si="2"/>
        <v>500000</v>
      </c>
      <c r="N101" s="33"/>
    </row>
    <row r="102" spans="1:14" ht="15.75" customHeight="1">
      <c r="A102" s="47" t="s">
        <v>468</v>
      </c>
      <c r="B102" s="17"/>
      <c r="C102" s="17"/>
      <c r="D102" s="48"/>
      <c r="E102" s="48"/>
      <c r="F102" s="49"/>
      <c r="G102" s="49">
        <f t="shared" si="40"/>
        <v>0</v>
      </c>
      <c r="H102" s="31"/>
      <c r="I102" s="49">
        <v>0</v>
      </c>
      <c r="J102" s="49">
        <v>0</v>
      </c>
      <c r="K102" s="31"/>
      <c r="L102" s="49"/>
      <c r="M102" s="31">
        <f t="shared" si="2"/>
        <v>0</v>
      </c>
      <c r="N102" s="33"/>
    </row>
    <row r="103" spans="1:14" ht="15.75" customHeight="1">
      <c r="A103" s="47" t="s">
        <v>469</v>
      </c>
      <c r="B103" s="17"/>
      <c r="C103" s="17"/>
      <c r="D103" s="48"/>
      <c r="E103" s="48"/>
      <c r="F103" s="49"/>
      <c r="G103" s="49">
        <f t="shared" si="40"/>
        <v>0</v>
      </c>
      <c r="H103" s="31"/>
      <c r="I103" s="49">
        <v>0</v>
      </c>
      <c r="J103" s="49">
        <v>0</v>
      </c>
      <c r="K103" s="31"/>
      <c r="L103" s="49"/>
      <c r="M103" s="31">
        <f t="shared" si="2"/>
        <v>0</v>
      </c>
      <c r="N103" s="33"/>
    </row>
    <row r="104" spans="1:14" ht="15.75" customHeight="1">
      <c r="A104" s="47" t="s">
        <v>470</v>
      </c>
      <c r="B104" s="17"/>
      <c r="C104" s="17"/>
      <c r="D104" s="48"/>
      <c r="E104" s="48"/>
      <c r="F104" s="49"/>
      <c r="G104" s="49">
        <f t="shared" si="40"/>
        <v>0</v>
      </c>
      <c r="H104" s="31"/>
      <c r="I104" s="49">
        <v>0</v>
      </c>
      <c r="J104" s="49">
        <v>0</v>
      </c>
      <c r="K104" s="31"/>
      <c r="L104" s="49"/>
      <c r="M104" s="31">
        <f t="shared" si="2"/>
        <v>0</v>
      </c>
      <c r="N104" s="33"/>
    </row>
    <row r="105" spans="1:14" ht="15.75" customHeight="1">
      <c r="A105" s="47" t="s">
        <v>471</v>
      </c>
      <c r="B105" s="17"/>
      <c r="C105" s="17"/>
      <c r="D105" s="48"/>
      <c r="E105" s="48"/>
      <c r="F105" s="49"/>
      <c r="G105" s="49">
        <f t="shared" si="40"/>
        <v>0</v>
      </c>
      <c r="H105" s="31"/>
      <c r="I105" s="49">
        <v>0</v>
      </c>
      <c r="J105" s="49">
        <v>0</v>
      </c>
      <c r="K105" s="31"/>
      <c r="L105" s="49"/>
      <c r="M105" s="31">
        <f t="shared" si="2"/>
        <v>0</v>
      </c>
      <c r="N105" s="33"/>
    </row>
    <row r="106" spans="1:14" ht="15.75" hidden="1" customHeight="1">
      <c r="A106" s="47"/>
      <c r="B106" s="55"/>
      <c r="C106" s="17"/>
      <c r="D106" s="48"/>
      <c r="E106" s="48"/>
      <c r="F106" s="49"/>
      <c r="G106" s="49">
        <f t="shared" si="40"/>
        <v>0</v>
      </c>
      <c r="H106" s="31"/>
      <c r="I106" s="49">
        <f t="shared" ref="I106:I107" si="41">+G106*F106</f>
        <v>0</v>
      </c>
      <c r="J106" s="49">
        <f t="shared" ref="J106:J107" si="42">+I106*G106</f>
        <v>0</v>
      </c>
      <c r="K106" s="31"/>
      <c r="L106" s="49"/>
      <c r="M106" s="31">
        <f t="shared" si="2"/>
        <v>0</v>
      </c>
      <c r="N106" s="33"/>
    </row>
    <row r="107" spans="1:14" ht="15.75" hidden="1" customHeight="1">
      <c r="A107" s="47"/>
      <c r="B107" s="56"/>
      <c r="C107" s="17"/>
      <c r="D107" s="48"/>
      <c r="E107" s="48"/>
      <c r="F107" s="49"/>
      <c r="G107" s="49">
        <f t="shared" si="40"/>
        <v>0</v>
      </c>
      <c r="H107" s="31"/>
      <c r="I107" s="49">
        <f t="shared" si="41"/>
        <v>0</v>
      </c>
      <c r="J107" s="49">
        <f t="shared" si="42"/>
        <v>0</v>
      </c>
      <c r="K107" s="31"/>
      <c r="L107" s="49"/>
      <c r="M107" s="31">
        <f t="shared" si="2"/>
        <v>0</v>
      </c>
      <c r="N107" s="33"/>
    </row>
    <row r="108" spans="1:14" ht="15.75" customHeight="1">
      <c r="A108" s="43" t="s">
        <v>472</v>
      </c>
      <c r="B108" s="44" t="s">
        <v>473</v>
      </c>
      <c r="C108" s="44"/>
      <c r="D108" s="45"/>
      <c r="E108" s="45"/>
      <c r="F108" s="44"/>
      <c r="G108" s="46">
        <f>SUM(G109:G116)</f>
        <v>19400000</v>
      </c>
      <c r="H108" s="31"/>
      <c r="I108" s="46">
        <f t="shared" ref="I108:J108" si="43">SUM(I109:I116)</f>
        <v>9674369.7478991617</v>
      </c>
      <c r="J108" s="46">
        <f t="shared" si="43"/>
        <v>3325630.2521008388</v>
      </c>
      <c r="K108" s="31"/>
      <c r="L108" s="46">
        <f>I126*30%</f>
        <v>19917026.470588233</v>
      </c>
      <c r="M108" s="31">
        <f t="shared" si="2"/>
        <v>6400000</v>
      </c>
      <c r="N108" s="33"/>
    </row>
    <row r="109" spans="1:14" ht="15.75" customHeight="1">
      <c r="A109" s="47" t="s">
        <v>474</v>
      </c>
      <c r="B109" s="17" t="s">
        <v>475</v>
      </c>
      <c r="C109" s="17"/>
      <c r="D109" s="48" t="s">
        <v>298</v>
      </c>
      <c r="E109" s="48">
        <v>1</v>
      </c>
      <c r="F109" s="49">
        <f>9800000</f>
        <v>9800000</v>
      </c>
      <c r="G109" s="49">
        <f t="shared" ref="G109:G116" si="44">+F109*E109</f>
        <v>9800000</v>
      </c>
      <c r="H109" s="31"/>
      <c r="I109" s="49">
        <f>8235294.11764706-1250000</f>
        <v>6985294.1176470602</v>
      </c>
      <c r="J109" s="49">
        <f>1564705.88235294+1250000</f>
        <v>2814705.8823529398</v>
      </c>
      <c r="K109" s="31"/>
      <c r="L109" s="49" t="s">
        <v>476</v>
      </c>
      <c r="M109" s="31">
        <f t="shared" si="2"/>
        <v>0</v>
      </c>
      <c r="N109" s="33"/>
    </row>
    <row r="110" spans="1:14" ht="15.75" customHeight="1">
      <c r="A110" s="47" t="s">
        <v>477</v>
      </c>
      <c r="B110" s="17" t="s">
        <v>478</v>
      </c>
      <c r="C110" s="17"/>
      <c r="D110" s="48" t="s">
        <v>298</v>
      </c>
      <c r="E110" s="48">
        <v>3</v>
      </c>
      <c r="F110" s="49">
        <v>3200000</v>
      </c>
      <c r="G110" s="49">
        <f t="shared" si="44"/>
        <v>9600000</v>
      </c>
      <c r="H110" s="31"/>
      <c r="I110" s="49">
        <v>2689075.630252101</v>
      </c>
      <c r="J110" s="49">
        <v>510924.36974789918</v>
      </c>
      <c r="K110" s="31"/>
      <c r="L110" s="49"/>
      <c r="M110" s="31">
        <f t="shared" si="2"/>
        <v>6400000</v>
      </c>
      <c r="N110" s="33"/>
    </row>
    <row r="111" spans="1:14" ht="15.75" customHeight="1">
      <c r="A111" s="47" t="s">
        <v>479</v>
      </c>
      <c r="B111" s="17"/>
      <c r="C111" s="17"/>
      <c r="D111" s="48"/>
      <c r="E111" s="48"/>
      <c r="F111" s="49"/>
      <c r="G111" s="49">
        <f t="shared" si="44"/>
        <v>0</v>
      </c>
      <c r="H111" s="31"/>
      <c r="I111" s="49">
        <v>0</v>
      </c>
      <c r="J111" s="49">
        <v>0</v>
      </c>
      <c r="K111" s="31"/>
      <c r="L111" s="49"/>
      <c r="M111" s="31">
        <f t="shared" si="2"/>
        <v>0</v>
      </c>
      <c r="N111" s="33"/>
    </row>
    <row r="112" spans="1:14" ht="15.75" customHeight="1">
      <c r="A112" s="47" t="s">
        <v>480</v>
      </c>
      <c r="B112" s="17"/>
      <c r="C112" s="17"/>
      <c r="D112" s="48"/>
      <c r="E112" s="48"/>
      <c r="F112" s="49"/>
      <c r="G112" s="49">
        <f t="shared" si="44"/>
        <v>0</v>
      </c>
      <c r="H112" s="31"/>
      <c r="I112" s="49">
        <v>0</v>
      </c>
      <c r="J112" s="49">
        <v>0</v>
      </c>
      <c r="K112" s="31"/>
      <c r="L112" s="49"/>
      <c r="M112" s="31">
        <f t="shared" si="2"/>
        <v>0</v>
      </c>
      <c r="N112" s="33"/>
    </row>
    <row r="113" spans="1:14" ht="15.75" customHeight="1">
      <c r="A113" s="47" t="s">
        <v>481</v>
      </c>
      <c r="B113" s="17"/>
      <c r="C113" s="17"/>
      <c r="D113" s="48"/>
      <c r="E113" s="48"/>
      <c r="F113" s="49"/>
      <c r="G113" s="49">
        <f t="shared" si="44"/>
        <v>0</v>
      </c>
      <c r="H113" s="31"/>
      <c r="I113" s="49">
        <v>0</v>
      </c>
      <c r="J113" s="49">
        <v>0</v>
      </c>
      <c r="K113" s="31"/>
      <c r="L113" s="49"/>
      <c r="M113" s="31">
        <f t="shared" si="2"/>
        <v>0</v>
      </c>
      <c r="N113" s="33"/>
    </row>
    <row r="114" spans="1:14" ht="15.75" customHeight="1">
      <c r="A114" s="47" t="s">
        <v>482</v>
      </c>
      <c r="B114" s="17"/>
      <c r="C114" s="17"/>
      <c r="D114" s="48"/>
      <c r="E114" s="48"/>
      <c r="F114" s="49"/>
      <c r="G114" s="49">
        <f t="shared" si="44"/>
        <v>0</v>
      </c>
      <c r="H114" s="31"/>
      <c r="I114" s="49">
        <v>0</v>
      </c>
      <c r="J114" s="49">
        <v>0</v>
      </c>
      <c r="K114" s="31"/>
      <c r="L114" s="49"/>
      <c r="M114" s="31">
        <f t="shared" si="2"/>
        <v>0</v>
      </c>
      <c r="N114" s="33"/>
    </row>
    <row r="115" spans="1:14" ht="15.75" customHeight="1">
      <c r="A115" s="47" t="s">
        <v>483</v>
      </c>
      <c r="B115" s="17"/>
      <c r="C115" s="17"/>
      <c r="D115" s="48"/>
      <c r="E115" s="48"/>
      <c r="F115" s="49"/>
      <c r="G115" s="49">
        <f t="shared" si="44"/>
        <v>0</v>
      </c>
      <c r="H115" s="31"/>
      <c r="I115" s="49">
        <v>0</v>
      </c>
      <c r="J115" s="49">
        <v>0</v>
      </c>
      <c r="K115" s="31"/>
      <c r="L115" s="49"/>
      <c r="M115" s="31">
        <f t="shared" si="2"/>
        <v>0</v>
      </c>
      <c r="N115" s="33"/>
    </row>
    <row r="116" spans="1:14" ht="15.75" customHeight="1">
      <c r="A116" s="47" t="s">
        <v>484</v>
      </c>
      <c r="B116" s="17"/>
      <c r="C116" s="17"/>
      <c r="D116" s="48"/>
      <c r="E116" s="48"/>
      <c r="F116" s="49"/>
      <c r="G116" s="49">
        <f t="shared" si="44"/>
        <v>0</v>
      </c>
      <c r="H116" s="31"/>
      <c r="I116" s="49">
        <v>0</v>
      </c>
      <c r="J116" s="49">
        <v>0</v>
      </c>
      <c r="K116" s="31"/>
      <c r="L116" s="49"/>
      <c r="M116" s="31">
        <f t="shared" si="2"/>
        <v>0</v>
      </c>
      <c r="N116" s="33"/>
    </row>
    <row r="117" spans="1:14" ht="15.75" customHeight="1">
      <c r="A117" s="43" t="s">
        <v>485</v>
      </c>
      <c r="B117" s="44" t="s">
        <v>486</v>
      </c>
      <c r="C117" s="44"/>
      <c r="D117" s="45"/>
      <c r="E117" s="45"/>
      <c r="F117" s="44"/>
      <c r="G117" s="46">
        <f>SUM(G118:G125)</f>
        <v>13600000</v>
      </c>
      <c r="H117" s="31"/>
      <c r="I117" s="46">
        <f t="shared" ref="I117:J117" si="45">SUM(I118:I125)</f>
        <v>10000000</v>
      </c>
      <c r="J117" s="46">
        <f t="shared" si="45"/>
        <v>3600000</v>
      </c>
      <c r="K117" s="31"/>
      <c r="L117" s="46">
        <f>+$I$126*20%</f>
        <v>13278017.647058824</v>
      </c>
      <c r="M117" s="31">
        <f t="shared" si="2"/>
        <v>0</v>
      </c>
      <c r="N117" s="33"/>
    </row>
    <row r="118" spans="1:14" ht="60" customHeight="1">
      <c r="A118" s="47" t="s">
        <v>487</v>
      </c>
      <c r="B118" s="17" t="s">
        <v>488</v>
      </c>
      <c r="C118" s="17"/>
      <c r="D118" s="48" t="s">
        <v>489</v>
      </c>
      <c r="E118" s="48">
        <v>20</v>
      </c>
      <c r="F118" s="49">
        <v>680000</v>
      </c>
      <c r="G118" s="49">
        <f t="shared" ref="G118:G125" si="46">+F118*E118</f>
        <v>13600000</v>
      </c>
      <c r="H118" s="31"/>
      <c r="I118" s="49">
        <v>10000000</v>
      </c>
      <c r="J118" s="49">
        <v>3600000</v>
      </c>
      <c r="K118" s="31"/>
      <c r="L118" s="49" t="s">
        <v>490</v>
      </c>
      <c r="M118" s="31">
        <f t="shared" si="2"/>
        <v>0</v>
      </c>
      <c r="N118" s="33"/>
    </row>
    <row r="119" spans="1:14" ht="15.75" customHeight="1">
      <c r="A119" s="47" t="s">
        <v>491</v>
      </c>
      <c r="B119" s="17"/>
      <c r="C119" s="17"/>
      <c r="D119" s="48"/>
      <c r="E119" s="48"/>
      <c r="F119" s="49"/>
      <c r="G119" s="49">
        <f t="shared" si="46"/>
        <v>0</v>
      </c>
      <c r="H119" s="31"/>
      <c r="I119" s="49">
        <v>0</v>
      </c>
      <c r="J119" s="49">
        <v>0</v>
      </c>
      <c r="K119" s="31"/>
      <c r="L119" s="49"/>
      <c r="M119" s="31">
        <f t="shared" si="2"/>
        <v>0</v>
      </c>
      <c r="N119" s="33"/>
    </row>
    <row r="120" spans="1:14" ht="15.75" customHeight="1">
      <c r="A120" s="47" t="s">
        <v>492</v>
      </c>
      <c r="B120" s="17"/>
      <c r="C120" s="17"/>
      <c r="D120" s="48"/>
      <c r="E120" s="48"/>
      <c r="F120" s="49"/>
      <c r="G120" s="49">
        <f t="shared" si="46"/>
        <v>0</v>
      </c>
      <c r="H120" s="31"/>
      <c r="I120" s="49">
        <v>0</v>
      </c>
      <c r="J120" s="49">
        <v>0</v>
      </c>
      <c r="K120" s="31"/>
      <c r="L120" s="49"/>
      <c r="M120" s="31">
        <f t="shared" si="2"/>
        <v>0</v>
      </c>
      <c r="N120" s="33"/>
    </row>
    <row r="121" spans="1:14" ht="15.75" customHeight="1">
      <c r="A121" s="47" t="s">
        <v>493</v>
      </c>
      <c r="B121" s="17"/>
      <c r="C121" s="17"/>
      <c r="D121" s="48"/>
      <c r="E121" s="48"/>
      <c r="F121" s="49"/>
      <c r="G121" s="49">
        <f t="shared" si="46"/>
        <v>0</v>
      </c>
      <c r="H121" s="31"/>
      <c r="I121" s="49">
        <v>0</v>
      </c>
      <c r="J121" s="49">
        <v>0</v>
      </c>
      <c r="K121" s="31"/>
      <c r="L121" s="49"/>
      <c r="M121" s="31">
        <f t="shared" si="2"/>
        <v>0</v>
      </c>
      <c r="N121" s="33"/>
    </row>
    <row r="122" spans="1:14" ht="15.75" customHeight="1">
      <c r="A122" s="47" t="s">
        <v>494</v>
      </c>
      <c r="B122" s="17"/>
      <c r="C122" s="17"/>
      <c r="D122" s="48"/>
      <c r="E122" s="48"/>
      <c r="F122" s="49"/>
      <c r="G122" s="49">
        <f t="shared" si="46"/>
        <v>0</v>
      </c>
      <c r="H122" s="31"/>
      <c r="I122" s="49">
        <v>0</v>
      </c>
      <c r="J122" s="49">
        <v>0</v>
      </c>
      <c r="K122" s="31"/>
      <c r="L122" s="49"/>
      <c r="M122" s="31">
        <f t="shared" si="2"/>
        <v>0</v>
      </c>
      <c r="N122" s="33"/>
    </row>
    <row r="123" spans="1:14" ht="15.75" customHeight="1">
      <c r="A123" s="47" t="s">
        <v>495</v>
      </c>
      <c r="B123" s="17"/>
      <c r="C123" s="17"/>
      <c r="D123" s="48"/>
      <c r="E123" s="48"/>
      <c r="F123" s="49"/>
      <c r="G123" s="49">
        <f t="shared" si="46"/>
        <v>0</v>
      </c>
      <c r="H123" s="31"/>
      <c r="I123" s="49">
        <v>0</v>
      </c>
      <c r="J123" s="49">
        <v>0</v>
      </c>
      <c r="K123" s="31"/>
      <c r="L123" s="49"/>
      <c r="M123" s="31">
        <f t="shared" si="2"/>
        <v>0</v>
      </c>
      <c r="N123" s="33"/>
    </row>
    <row r="124" spans="1:14" ht="15.75" customHeight="1">
      <c r="A124" s="47" t="s">
        <v>496</v>
      </c>
      <c r="B124" s="17"/>
      <c r="C124" s="17"/>
      <c r="D124" s="48"/>
      <c r="E124" s="48"/>
      <c r="F124" s="49"/>
      <c r="G124" s="49">
        <f t="shared" si="46"/>
        <v>0</v>
      </c>
      <c r="H124" s="31"/>
      <c r="I124" s="49">
        <v>0</v>
      </c>
      <c r="J124" s="49">
        <v>0</v>
      </c>
      <c r="K124" s="31"/>
      <c r="L124" s="49"/>
      <c r="M124" s="31">
        <f t="shared" si="2"/>
        <v>0</v>
      </c>
      <c r="N124" s="33"/>
    </row>
    <row r="125" spans="1:14" ht="15.75" customHeight="1">
      <c r="A125" s="47" t="s">
        <v>497</v>
      </c>
      <c r="B125" s="17"/>
      <c r="C125" s="17"/>
      <c r="D125" s="48"/>
      <c r="E125" s="48"/>
      <c r="F125" s="49"/>
      <c r="G125" s="49">
        <f t="shared" si="46"/>
        <v>0</v>
      </c>
      <c r="H125" s="31"/>
      <c r="I125" s="49">
        <v>0</v>
      </c>
      <c r="J125" s="49">
        <v>0</v>
      </c>
      <c r="K125" s="31"/>
      <c r="L125" s="49"/>
      <c r="M125" s="31">
        <f t="shared" si="2"/>
        <v>0</v>
      </c>
      <c r="N125" s="33"/>
    </row>
    <row r="126" spans="1:14" ht="30" customHeight="1">
      <c r="A126" s="373" t="s">
        <v>300</v>
      </c>
      <c r="B126" s="251"/>
      <c r="C126" s="251"/>
      <c r="D126" s="251"/>
      <c r="E126" s="251"/>
      <c r="F126" s="252"/>
      <c r="G126" s="30">
        <f>+G3+G12+G21+G108+G117</f>
        <v>94940000</v>
      </c>
      <c r="H126" s="31"/>
      <c r="I126" s="30">
        <f t="shared" ref="I126:J126" si="47">+I3+I12+I21+I108+I117</f>
        <v>66390088.235294119</v>
      </c>
      <c r="J126" s="30">
        <f t="shared" si="47"/>
        <v>21449911.764705881</v>
      </c>
      <c r="K126" s="31"/>
      <c r="L126" s="49"/>
      <c r="M126" s="31">
        <f t="shared" si="2"/>
        <v>7100000</v>
      </c>
      <c r="N126" s="33"/>
    </row>
  </sheetData>
  <mergeCells count="2">
    <mergeCell ref="A1:G1"/>
    <mergeCell ref="A126:F126"/>
  </mergeCells>
  <conditionalFormatting sqref="I1">
    <cfRule type="cellIs" dxfId="40" priority="1" operator="greaterThan">
      <formula>70000000</formula>
    </cfRule>
  </conditionalFormatting>
  <conditionalFormatting sqref="I12">
    <cfRule type="cellIs" dxfId="39" priority="2" operator="greaterThan">
      <formula>$L$12</formula>
    </cfRule>
    <cfRule type="cellIs" dxfId="38" priority="3" operator="greaterThan">
      <formula>3500000</formula>
    </cfRule>
  </conditionalFormatting>
  <conditionalFormatting sqref="I21">
    <cfRule type="cellIs" dxfId="37" priority="4" operator="lessThan">
      <formula>$L$21</formula>
    </cfRule>
    <cfRule type="cellIs" dxfId="36" priority="5" operator="lessThan">
      <formula>$L$21</formula>
    </cfRule>
  </conditionalFormatting>
  <conditionalFormatting sqref="L23">
    <cfRule type="cellIs" dxfId="35" priority="6" operator="equal">
      <formula>"VALOR CORRECTO"</formula>
    </cfRule>
    <cfRule type="cellIs" dxfId="34" priority="7" operator="equal">
      <formula>"VALOR NO PERMITIDO"</formula>
    </cfRule>
  </conditionalFormatting>
  <pageMargins left="0.7" right="0.7" top="0.75" bottom="0.75" header="0" footer="0"/>
  <pageSetup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126"/>
  <sheetViews>
    <sheetView workbookViewId="0">
      <pane xSplit="2" ySplit="2" topLeftCell="C17" activePane="bottomRight" state="frozen"/>
      <selection pane="topRight" activeCell="C1" sqref="C1"/>
      <selection pane="bottomLeft" activeCell="A3" sqref="A3"/>
      <selection pane="bottomRight" activeCell="B12" sqref="B12"/>
    </sheetView>
  </sheetViews>
  <sheetFormatPr baseColWidth="10" defaultColWidth="14.44140625" defaultRowHeight="15" customHeight="1"/>
  <cols>
    <col min="1" max="1" width="10.6640625" customWidth="1"/>
    <col min="2" max="2" width="36.44140625" customWidth="1"/>
    <col min="3" max="3" width="30" customWidth="1"/>
    <col min="4" max="4" width="9.6640625" customWidth="1"/>
    <col min="5" max="5" width="8.6640625" customWidth="1"/>
    <col min="6" max="6" width="18.33203125" customWidth="1"/>
    <col min="7" max="7" width="18.6640625" customWidth="1"/>
    <col min="8" max="8" width="2.44140625" customWidth="1"/>
    <col min="9" max="10" width="18.6640625" customWidth="1"/>
    <col min="11" max="11" width="3.6640625" customWidth="1"/>
    <col min="12" max="12" width="34.6640625" customWidth="1"/>
    <col min="13" max="13" width="26.6640625" customWidth="1"/>
    <col min="14" max="26" width="11.44140625" customWidth="1"/>
  </cols>
  <sheetData>
    <row r="1" spans="1:13" ht="26.25" customHeight="1">
      <c r="A1" s="374" t="s">
        <v>263</v>
      </c>
      <c r="B1" s="251"/>
      <c r="C1" s="251"/>
      <c r="D1" s="251"/>
      <c r="E1" s="251"/>
      <c r="F1" s="251"/>
      <c r="G1" s="252"/>
      <c r="H1" s="31"/>
      <c r="I1" s="57">
        <f t="shared" ref="I1:J1" si="0">+I126</f>
        <v>0</v>
      </c>
      <c r="J1" s="57">
        <f t="shared" si="0"/>
        <v>0</v>
      </c>
      <c r="K1" s="31"/>
      <c r="L1" s="31"/>
      <c r="M1" s="31"/>
    </row>
    <row r="2" spans="1:13" ht="36.75" customHeight="1">
      <c r="A2" s="42" t="s">
        <v>498</v>
      </c>
      <c r="B2" s="34" t="s">
        <v>309</v>
      </c>
      <c r="C2" s="34" t="s">
        <v>310</v>
      </c>
      <c r="D2" s="34" t="s">
        <v>311</v>
      </c>
      <c r="E2" s="34" t="s">
        <v>312</v>
      </c>
      <c r="F2" s="34" t="s">
        <v>313</v>
      </c>
      <c r="G2" s="34" t="s">
        <v>314</v>
      </c>
      <c r="H2" s="31"/>
      <c r="I2" s="35" t="s">
        <v>293</v>
      </c>
      <c r="J2" s="35" t="s">
        <v>295</v>
      </c>
      <c r="K2" s="33"/>
      <c r="L2" s="34" t="s">
        <v>315</v>
      </c>
      <c r="M2" s="32" t="s">
        <v>284</v>
      </c>
    </row>
    <row r="3" spans="1:13" ht="14.4">
      <c r="A3" s="43" t="s">
        <v>316</v>
      </c>
      <c r="B3" s="44" t="s">
        <v>317</v>
      </c>
      <c r="C3" s="44"/>
      <c r="D3" s="45"/>
      <c r="E3" s="45"/>
      <c r="F3" s="44"/>
      <c r="G3" s="46">
        <f>SUM(G4:G11)</f>
        <v>0</v>
      </c>
      <c r="H3" s="31"/>
      <c r="I3" s="46">
        <f t="shared" ref="I3:J3" si="1">SUM(I4:I11)</f>
        <v>0</v>
      </c>
      <c r="J3" s="46">
        <f t="shared" si="1"/>
        <v>0</v>
      </c>
      <c r="K3" s="31"/>
      <c r="L3" s="46" t="s">
        <v>318</v>
      </c>
      <c r="M3" s="31">
        <f t="shared" ref="M3:M126" si="2">+G3-I3-J3</f>
        <v>0</v>
      </c>
    </row>
    <row r="4" spans="1:13" ht="24" customHeight="1">
      <c r="A4" s="47" t="s">
        <v>319</v>
      </c>
      <c r="B4" s="17"/>
      <c r="C4" s="17"/>
      <c r="D4" s="48"/>
      <c r="E4" s="48"/>
      <c r="F4" s="49"/>
      <c r="G4" s="49"/>
      <c r="H4" s="31"/>
      <c r="I4" s="49"/>
      <c r="J4" s="49"/>
      <c r="K4" s="31"/>
      <c r="L4" s="49"/>
      <c r="M4" s="31">
        <f t="shared" si="2"/>
        <v>0</v>
      </c>
    </row>
    <row r="5" spans="1:13" ht="24" customHeight="1">
      <c r="A5" s="47" t="s">
        <v>322</v>
      </c>
      <c r="B5" s="17"/>
      <c r="C5" s="17"/>
      <c r="D5" s="48"/>
      <c r="E5" s="48"/>
      <c r="F5" s="49"/>
      <c r="G5" s="49"/>
      <c r="H5" s="31"/>
      <c r="I5" s="49"/>
      <c r="J5" s="49"/>
      <c r="K5" s="31"/>
      <c r="L5" s="49"/>
      <c r="M5" s="31">
        <f t="shared" si="2"/>
        <v>0</v>
      </c>
    </row>
    <row r="6" spans="1:13" ht="24" customHeight="1">
      <c r="A6" s="47" t="s">
        <v>325</v>
      </c>
      <c r="B6" s="17"/>
      <c r="C6" s="17"/>
      <c r="D6" s="48"/>
      <c r="E6" s="48"/>
      <c r="F6" s="49"/>
      <c r="G6" s="49"/>
      <c r="H6" s="31"/>
      <c r="I6" s="49"/>
      <c r="J6" s="49"/>
      <c r="K6" s="31"/>
      <c r="L6" s="49"/>
      <c r="M6" s="31">
        <f t="shared" si="2"/>
        <v>0</v>
      </c>
    </row>
    <row r="7" spans="1:13" ht="24" customHeight="1">
      <c r="A7" s="47" t="s">
        <v>327</v>
      </c>
      <c r="B7" s="17"/>
      <c r="C7" s="17"/>
      <c r="D7" s="48"/>
      <c r="E7" s="48"/>
      <c r="F7" s="49"/>
      <c r="G7" s="49"/>
      <c r="H7" s="31"/>
      <c r="I7" s="49"/>
      <c r="J7" s="49"/>
      <c r="K7" s="31"/>
      <c r="L7" s="49"/>
      <c r="M7" s="31">
        <f t="shared" si="2"/>
        <v>0</v>
      </c>
    </row>
    <row r="8" spans="1:13" ht="24" customHeight="1">
      <c r="A8" s="47" t="s">
        <v>329</v>
      </c>
      <c r="B8" s="17"/>
      <c r="C8" s="17"/>
      <c r="D8" s="48"/>
      <c r="E8" s="48"/>
      <c r="F8" s="49"/>
      <c r="G8" s="49"/>
      <c r="H8" s="31"/>
      <c r="I8" s="49"/>
      <c r="J8" s="49"/>
      <c r="K8" s="31"/>
      <c r="L8" s="49"/>
      <c r="M8" s="31">
        <f t="shared" si="2"/>
        <v>0</v>
      </c>
    </row>
    <row r="9" spans="1:13" ht="24" hidden="1" customHeight="1">
      <c r="A9" s="47" t="s">
        <v>331</v>
      </c>
      <c r="B9" s="17"/>
      <c r="C9" s="17"/>
      <c r="D9" s="48"/>
      <c r="E9" s="48"/>
      <c r="F9" s="49"/>
      <c r="G9" s="49"/>
      <c r="H9" s="31"/>
      <c r="I9" s="49"/>
      <c r="J9" s="49"/>
      <c r="K9" s="31"/>
      <c r="L9" s="49"/>
      <c r="M9" s="31">
        <f t="shared" si="2"/>
        <v>0</v>
      </c>
    </row>
    <row r="10" spans="1:13" ht="24" hidden="1" customHeight="1">
      <c r="A10" s="47" t="s">
        <v>333</v>
      </c>
      <c r="B10" s="17"/>
      <c r="C10" s="17"/>
      <c r="D10" s="48"/>
      <c r="E10" s="48"/>
      <c r="F10" s="49"/>
      <c r="G10" s="49"/>
      <c r="H10" s="31"/>
      <c r="I10" s="49"/>
      <c r="J10" s="49"/>
      <c r="K10" s="31"/>
      <c r="L10" s="49"/>
      <c r="M10" s="31">
        <f t="shared" si="2"/>
        <v>0</v>
      </c>
    </row>
    <row r="11" spans="1:13" ht="24" hidden="1" customHeight="1">
      <c r="A11" s="47" t="s">
        <v>335</v>
      </c>
      <c r="B11" s="17"/>
      <c r="C11" s="17"/>
      <c r="D11" s="48"/>
      <c r="E11" s="48"/>
      <c r="F11" s="49"/>
      <c r="G11" s="49"/>
      <c r="H11" s="31"/>
      <c r="I11" s="49"/>
      <c r="J11" s="49"/>
      <c r="K11" s="31"/>
      <c r="L11" s="49"/>
      <c r="M11" s="31">
        <f t="shared" si="2"/>
        <v>0</v>
      </c>
    </row>
    <row r="12" spans="1:13" ht="28.8">
      <c r="A12" s="43" t="s">
        <v>337</v>
      </c>
      <c r="B12" s="44" t="s">
        <v>338</v>
      </c>
      <c r="C12" s="44"/>
      <c r="D12" s="45"/>
      <c r="E12" s="45"/>
      <c r="F12" s="44"/>
      <c r="G12" s="46">
        <f>SUM(G13:G20)</f>
        <v>0</v>
      </c>
      <c r="H12" s="31"/>
      <c r="I12" s="46">
        <f t="shared" ref="I12:J12" si="3">SUM(I13:I20)</f>
        <v>0</v>
      </c>
      <c r="J12" s="46">
        <f t="shared" si="3"/>
        <v>0</v>
      </c>
      <c r="K12" s="31"/>
      <c r="L12" s="46">
        <f>+$I$126*5%</f>
        <v>0</v>
      </c>
      <c r="M12" s="31">
        <f t="shared" si="2"/>
        <v>0</v>
      </c>
    </row>
    <row r="13" spans="1:13" ht="57.6">
      <c r="A13" s="47" t="s">
        <v>339</v>
      </c>
      <c r="B13" s="17"/>
      <c r="C13" s="17"/>
      <c r="D13" s="48"/>
      <c r="E13" s="48"/>
      <c r="F13" s="49"/>
      <c r="G13" s="49"/>
      <c r="H13" s="31"/>
      <c r="I13" s="49"/>
      <c r="J13" s="49"/>
      <c r="K13" s="31"/>
      <c r="L13" s="49" t="s">
        <v>499</v>
      </c>
      <c r="M13" s="31">
        <f t="shared" si="2"/>
        <v>0</v>
      </c>
    </row>
    <row r="14" spans="1:13" ht="24" customHeight="1">
      <c r="A14" s="47" t="s">
        <v>343</v>
      </c>
      <c r="B14" s="17"/>
      <c r="C14" s="17"/>
      <c r="D14" s="48"/>
      <c r="E14" s="48"/>
      <c r="F14" s="49"/>
      <c r="G14" s="49"/>
      <c r="H14" s="31"/>
      <c r="I14" s="49"/>
      <c r="J14" s="49"/>
      <c r="K14" s="31"/>
      <c r="L14" s="49"/>
      <c r="M14" s="31">
        <f t="shared" si="2"/>
        <v>0</v>
      </c>
    </row>
    <row r="15" spans="1:13" ht="24" customHeight="1">
      <c r="A15" s="47" t="s">
        <v>346</v>
      </c>
      <c r="B15" s="17"/>
      <c r="C15" s="17"/>
      <c r="D15" s="48"/>
      <c r="E15" s="48"/>
      <c r="F15" s="49"/>
      <c r="G15" s="49"/>
      <c r="H15" s="31"/>
      <c r="I15" s="49"/>
      <c r="J15" s="49"/>
      <c r="K15" s="31"/>
      <c r="L15" s="49"/>
      <c r="M15" s="31">
        <f t="shared" si="2"/>
        <v>0</v>
      </c>
    </row>
    <row r="16" spans="1:13" ht="24" customHeight="1">
      <c r="A16" s="47" t="s">
        <v>349</v>
      </c>
      <c r="B16" s="17"/>
      <c r="C16" s="17"/>
      <c r="D16" s="48"/>
      <c r="E16" s="48"/>
      <c r="F16" s="49"/>
      <c r="G16" s="49"/>
      <c r="H16" s="31"/>
      <c r="I16" s="49"/>
      <c r="J16" s="49"/>
      <c r="K16" s="31"/>
      <c r="L16" s="49"/>
      <c r="M16" s="31">
        <f t="shared" si="2"/>
        <v>0</v>
      </c>
    </row>
    <row r="17" spans="1:13" ht="24" customHeight="1">
      <c r="A17" s="47" t="s">
        <v>350</v>
      </c>
      <c r="B17" s="17"/>
      <c r="C17" s="17"/>
      <c r="D17" s="48"/>
      <c r="E17" s="48"/>
      <c r="F17" s="49"/>
      <c r="G17" s="49"/>
      <c r="H17" s="31"/>
      <c r="I17" s="49"/>
      <c r="J17" s="49"/>
      <c r="K17" s="31"/>
      <c r="L17" s="49"/>
      <c r="M17" s="31">
        <f t="shared" si="2"/>
        <v>0</v>
      </c>
    </row>
    <row r="18" spans="1:13" ht="24" hidden="1" customHeight="1">
      <c r="A18" s="47" t="s">
        <v>351</v>
      </c>
      <c r="B18" s="17"/>
      <c r="C18" s="17"/>
      <c r="D18" s="48"/>
      <c r="E18" s="48"/>
      <c r="F18" s="49"/>
      <c r="G18" s="49"/>
      <c r="H18" s="31"/>
      <c r="I18" s="49"/>
      <c r="J18" s="49"/>
      <c r="K18" s="31"/>
      <c r="L18" s="49"/>
      <c r="M18" s="31">
        <f t="shared" si="2"/>
        <v>0</v>
      </c>
    </row>
    <row r="19" spans="1:13" ht="24" hidden="1" customHeight="1">
      <c r="A19" s="47" t="s">
        <v>352</v>
      </c>
      <c r="B19" s="17"/>
      <c r="C19" s="17"/>
      <c r="D19" s="48"/>
      <c r="E19" s="48"/>
      <c r="F19" s="49"/>
      <c r="G19" s="49"/>
      <c r="H19" s="31"/>
      <c r="I19" s="49"/>
      <c r="J19" s="49"/>
      <c r="K19" s="31"/>
      <c r="L19" s="49"/>
      <c r="M19" s="31">
        <f t="shared" si="2"/>
        <v>0</v>
      </c>
    </row>
    <row r="20" spans="1:13" ht="24" hidden="1" customHeight="1">
      <c r="A20" s="47" t="s">
        <v>353</v>
      </c>
      <c r="B20" s="17"/>
      <c r="C20" s="17"/>
      <c r="D20" s="48"/>
      <c r="E20" s="48"/>
      <c r="F20" s="49"/>
      <c r="G20" s="49"/>
      <c r="H20" s="31"/>
      <c r="I20" s="49"/>
      <c r="J20" s="49"/>
      <c r="K20" s="31"/>
      <c r="L20" s="49"/>
      <c r="M20" s="31">
        <f t="shared" si="2"/>
        <v>0</v>
      </c>
    </row>
    <row r="21" spans="1:13" ht="25.5" customHeight="1">
      <c r="A21" s="43" t="s">
        <v>354</v>
      </c>
      <c r="B21" s="44" t="s">
        <v>355</v>
      </c>
      <c r="C21" s="44"/>
      <c r="D21" s="45"/>
      <c r="E21" s="45"/>
      <c r="F21" s="44"/>
      <c r="G21" s="46">
        <f>+G22+G28+G34+G40+G46+G52+G58+G64+G70+G76+G82+G88+G94+G100</f>
        <v>0</v>
      </c>
      <c r="H21" s="31"/>
      <c r="I21" s="46">
        <f t="shared" ref="I21:J21" si="4">+I22+I28+I34+I40+I46+I52+I58+I64+I70+I76+I82+I88+I94+I100</f>
        <v>0</v>
      </c>
      <c r="J21" s="46">
        <f t="shared" si="4"/>
        <v>0</v>
      </c>
      <c r="K21" s="31"/>
      <c r="L21" s="46">
        <f>$I$126*35%</f>
        <v>0</v>
      </c>
      <c r="M21" s="31">
        <f t="shared" si="2"/>
        <v>0</v>
      </c>
    </row>
    <row r="22" spans="1:13" ht="58.2" customHeight="1">
      <c r="A22" s="50" t="s">
        <v>356</v>
      </c>
      <c r="B22" s="51" t="s">
        <v>357</v>
      </c>
      <c r="C22" s="51"/>
      <c r="D22" s="52"/>
      <c r="E22" s="52"/>
      <c r="F22" s="53"/>
      <c r="G22" s="53">
        <f>SUM(G23:G27)</f>
        <v>0</v>
      </c>
      <c r="H22" s="54"/>
      <c r="I22" s="53">
        <f t="shared" ref="I22:J22" si="5">SUM(I23:I27)</f>
        <v>0</v>
      </c>
      <c r="J22" s="53">
        <f t="shared" si="5"/>
        <v>0</v>
      </c>
      <c r="K22" s="31"/>
      <c r="L22" s="53" t="s">
        <v>358</v>
      </c>
      <c r="M22" s="31">
        <f t="shared" si="2"/>
        <v>0</v>
      </c>
    </row>
    <row r="23" spans="1:13" ht="26.25" customHeight="1">
      <c r="A23" s="47" t="s">
        <v>359</v>
      </c>
      <c r="B23" s="17"/>
      <c r="C23" s="17"/>
      <c r="D23" s="48"/>
      <c r="E23" s="48"/>
      <c r="F23" s="49"/>
      <c r="G23" s="49"/>
      <c r="H23" s="31"/>
      <c r="I23" s="49"/>
      <c r="J23" s="49"/>
      <c r="K23" s="31"/>
      <c r="L23" s="49" t="str">
        <f>+IF(AND(I21&lt;$I$126*35%),"VALOR NO PERMITIDO","VALOR CORRECTO")</f>
        <v>VALOR CORRECTO</v>
      </c>
      <c r="M23" s="31">
        <f t="shared" si="2"/>
        <v>0</v>
      </c>
    </row>
    <row r="24" spans="1:13" ht="26.25" customHeight="1">
      <c r="A24" s="47" t="s">
        <v>361</v>
      </c>
      <c r="B24" s="17"/>
      <c r="C24" s="17"/>
      <c r="D24" s="48"/>
      <c r="E24" s="48"/>
      <c r="F24" s="49"/>
      <c r="G24" s="49"/>
      <c r="H24" s="31"/>
      <c r="I24" s="49"/>
      <c r="J24" s="49"/>
      <c r="K24" s="31"/>
      <c r="L24" s="49"/>
      <c r="M24" s="31">
        <f t="shared" si="2"/>
        <v>0</v>
      </c>
    </row>
    <row r="25" spans="1:13" ht="26.25" customHeight="1">
      <c r="A25" s="47" t="s">
        <v>362</v>
      </c>
      <c r="B25" s="17"/>
      <c r="C25" s="17"/>
      <c r="D25" s="48"/>
      <c r="E25" s="48"/>
      <c r="F25" s="49"/>
      <c r="G25" s="49"/>
      <c r="H25" s="31"/>
      <c r="I25" s="49"/>
      <c r="J25" s="49"/>
      <c r="K25" s="31"/>
      <c r="L25" s="49"/>
      <c r="M25" s="31">
        <f t="shared" si="2"/>
        <v>0</v>
      </c>
    </row>
    <row r="26" spans="1:13" ht="26.25" customHeight="1">
      <c r="A26" s="47" t="s">
        <v>363</v>
      </c>
      <c r="B26" s="17"/>
      <c r="C26" s="17"/>
      <c r="D26" s="48"/>
      <c r="E26" s="48"/>
      <c r="F26" s="49"/>
      <c r="G26" s="49"/>
      <c r="H26" s="31"/>
      <c r="I26" s="49"/>
      <c r="J26" s="49"/>
      <c r="K26" s="31"/>
      <c r="L26" s="49"/>
      <c r="M26" s="31">
        <f t="shared" si="2"/>
        <v>0</v>
      </c>
    </row>
    <row r="27" spans="1:13" ht="26.25" customHeight="1">
      <c r="A27" s="47" t="s">
        <v>364</v>
      </c>
      <c r="B27" s="17"/>
      <c r="C27" s="17"/>
      <c r="D27" s="48"/>
      <c r="E27" s="48"/>
      <c r="F27" s="49"/>
      <c r="G27" s="49"/>
      <c r="H27" s="31"/>
      <c r="I27" s="49"/>
      <c r="J27" s="49"/>
      <c r="K27" s="31"/>
      <c r="L27" s="49"/>
      <c r="M27" s="31">
        <f t="shared" si="2"/>
        <v>0</v>
      </c>
    </row>
    <row r="28" spans="1:13" ht="15.75" customHeight="1">
      <c r="A28" s="50" t="s">
        <v>365</v>
      </c>
      <c r="B28" s="51" t="s">
        <v>366</v>
      </c>
      <c r="C28" s="51"/>
      <c r="D28" s="52"/>
      <c r="E28" s="52"/>
      <c r="F28" s="53"/>
      <c r="G28" s="53">
        <f>SUM(G29:G33)</f>
        <v>0</v>
      </c>
      <c r="H28" s="54"/>
      <c r="I28" s="53">
        <f t="shared" ref="I28:J28" si="6">SUM(I29:I33)</f>
        <v>0</v>
      </c>
      <c r="J28" s="53">
        <f t="shared" si="6"/>
        <v>0</v>
      </c>
      <c r="K28" s="31"/>
      <c r="L28" s="53"/>
      <c r="M28" s="31">
        <f t="shared" si="2"/>
        <v>0</v>
      </c>
    </row>
    <row r="29" spans="1:13" ht="26.25" customHeight="1">
      <c r="A29" s="47" t="s">
        <v>367</v>
      </c>
      <c r="B29" s="17"/>
      <c r="C29" s="17"/>
      <c r="D29" s="48"/>
      <c r="E29" s="48"/>
      <c r="F29" s="49"/>
      <c r="G29" s="49"/>
      <c r="H29" s="31"/>
      <c r="I29" s="49"/>
      <c r="J29" s="49"/>
      <c r="K29" s="31"/>
      <c r="L29" s="49"/>
      <c r="M29" s="31">
        <f t="shared" si="2"/>
        <v>0</v>
      </c>
    </row>
    <row r="30" spans="1:13" ht="26.25" customHeight="1">
      <c r="A30" s="47" t="s">
        <v>369</v>
      </c>
      <c r="B30" s="17"/>
      <c r="C30" s="17"/>
      <c r="D30" s="48"/>
      <c r="E30" s="48"/>
      <c r="F30" s="49"/>
      <c r="G30" s="49"/>
      <c r="H30" s="31"/>
      <c r="I30" s="49"/>
      <c r="J30" s="49"/>
      <c r="K30" s="31"/>
      <c r="L30" s="49"/>
      <c r="M30" s="31">
        <f t="shared" si="2"/>
        <v>0</v>
      </c>
    </row>
    <row r="31" spans="1:13" ht="26.25" customHeight="1">
      <c r="A31" s="47" t="s">
        <v>370</v>
      </c>
      <c r="B31" s="17"/>
      <c r="C31" s="17"/>
      <c r="D31" s="48"/>
      <c r="E31" s="48"/>
      <c r="F31" s="49"/>
      <c r="G31" s="49"/>
      <c r="H31" s="31"/>
      <c r="I31" s="49"/>
      <c r="J31" s="49"/>
      <c r="K31" s="31"/>
      <c r="L31" s="49"/>
      <c r="M31" s="31">
        <f t="shared" si="2"/>
        <v>0</v>
      </c>
    </row>
    <row r="32" spans="1:13" ht="26.25" customHeight="1">
      <c r="A32" s="47" t="s">
        <v>371</v>
      </c>
      <c r="B32" s="17"/>
      <c r="C32" s="17"/>
      <c r="D32" s="48"/>
      <c r="E32" s="48"/>
      <c r="F32" s="49"/>
      <c r="G32" s="49"/>
      <c r="H32" s="31"/>
      <c r="I32" s="49"/>
      <c r="J32" s="49"/>
      <c r="K32" s="31"/>
      <c r="L32" s="49"/>
      <c r="M32" s="31">
        <f t="shared" si="2"/>
        <v>0</v>
      </c>
    </row>
    <row r="33" spans="1:13" ht="26.25" customHeight="1">
      <c r="A33" s="47" t="s">
        <v>372</v>
      </c>
      <c r="B33" s="17"/>
      <c r="C33" s="17"/>
      <c r="D33" s="48"/>
      <c r="E33" s="48"/>
      <c r="F33" s="49"/>
      <c r="G33" s="49"/>
      <c r="H33" s="31"/>
      <c r="I33" s="49"/>
      <c r="J33" s="49"/>
      <c r="K33" s="31"/>
      <c r="L33" s="49"/>
      <c r="M33" s="31">
        <f t="shared" si="2"/>
        <v>0</v>
      </c>
    </row>
    <row r="34" spans="1:13" ht="15.75" customHeight="1">
      <c r="A34" s="50" t="s">
        <v>373</v>
      </c>
      <c r="B34" s="51" t="s">
        <v>374</v>
      </c>
      <c r="C34" s="51"/>
      <c r="D34" s="52"/>
      <c r="E34" s="52"/>
      <c r="F34" s="53"/>
      <c r="G34" s="53">
        <f>SUM(G35:G39)</f>
        <v>0</v>
      </c>
      <c r="H34" s="54"/>
      <c r="I34" s="53">
        <f t="shared" ref="I34:J34" si="7">SUM(I35:I39)</f>
        <v>0</v>
      </c>
      <c r="J34" s="53">
        <f t="shared" si="7"/>
        <v>0</v>
      </c>
      <c r="K34" s="31"/>
      <c r="L34" s="53"/>
      <c r="M34" s="31">
        <f t="shared" si="2"/>
        <v>0</v>
      </c>
    </row>
    <row r="35" spans="1:13" ht="26.25" customHeight="1">
      <c r="A35" s="47" t="s">
        <v>375</v>
      </c>
      <c r="B35" s="17"/>
      <c r="C35" s="17"/>
      <c r="D35" s="48"/>
      <c r="E35" s="48"/>
      <c r="F35" s="49"/>
      <c r="G35" s="49"/>
      <c r="H35" s="31"/>
      <c r="I35" s="49"/>
      <c r="J35" s="49"/>
      <c r="K35" s="31"/>
      <c r="L35" s="49"/>
      <c r="M35" s="31">
        <f t="shared" si="2"/>
        <v>0</v>
      </c>
    </row>
    <row r="36" spans="1:13" ht="26.25" customHeight="1">
      <c r="A36" s="47" t="s">
        <v>378</v>
      </c>
      <c r="B36" s="17"/>
      <c r="C36" s="17"/>
      <c r="D36" s="48"/>
      <c r="E36" s="48"/>
      <c r="F36" s="49"/>
      <c r="G36" s="49"/>
      <c r="H36" s="31"/>
      <c r="I36" s="49"/>
      <c r="J36" s="49"/>
      <c r="K36" s="31"/>
      <c r="L36" s="49"/>
      <c r="M36" s="31">
        <f t="shared" si="2"/>
        <v>0</v>
      </c>
    </row>
    <row r="37" spans="1:13" ht="26.25" customHeight="1">
      <c r="A37" s="47" t="s">
        <v>379</v>
      </c>
      <c r="B37" s="17"/>
      <c r="C37" s="17"/>
      <c r="D37" s="48"/>
      <c r="E37" s="48"/>
      <c r="F37" s="49"/>
      <c r="G37" s="49"/>
      <c r="H37" s="31"/>
      <c r="I37" s="49"/>
      <c r="J37" s="49"/>
      <c r="K37" s="31"/>
      <c r="L37" s="49"/>
      <c r="M37" s="31">
        <f t="shared" si="2"/>
        <v>0</v>
      </c>
    </row>
    <row r="38" spans="1:13" ht="26.25" customHeight="1">
      <c r="A38" s="47" t="s">
        <v>380</v>
      </c>
      <c r="B38" s="17"/>
      <c r="C38" s="17"/>
      <c r="D38" s="48"/>
      <c r="E38" s="48"/>
      <c r="F38" s="49"/>
      <c r="G38" s="49"/>
      <c r="H38" s="31"/>
      <c r="I38" s="49"/>
      <c r="J38" s="49"/>
      <c r="K38" s="31"/>
      <c r="L38" s="49"/>
      <c r="M38" s="31">
        <f t="shared" si="2"/>
        <v>0</v>
      </c>
    </row>
    <row r="39" spans="1:13" ht="26.25" customHeight="1">
      <c r="A39" s="47" t="s">
        <v>381</v>
      </c>
      <c r="B39" s="17"/>
      <c r="C39" s="17"/>
      <c r="D39" s="48"/>
      <c r="E39" s="48"/>
      <c r="F39" s="49"/>
      <c r="G39" s="49"/>
      <c r="H39" s="31"/>
      <c r="I39" s="49"/>
      <c r="J39" s="49"/>
      <c r="K39" s="31"/>
      <c r="L39" s="49"/>
      <c r="M39" s="31">
        <f t="shared" si="2"/>
        <v>0</v>
      </c>
    </row>
    <row r="40" spans="1:13" ht="28.8">
      <c r="A40" s="50" t="s">
        <v>382</v>
      </c>
      <c r="B40" s="51" t="s">
        <v>383</v>
      </c>
      <c r="C40" s="51"/>
      <c r="D40" s="52"/>
      <c r="E40" s="52"/>
      <c r="F40" s="53"/>
      <c r="G40" s="53">
        <f>SUM(G41:G45)</f>
        <v>0</v>
      </c>
      <c r="H40" s="54"/>
      <c r="I40" s="53">
        <f t="shared" ref="I40:J40" si="8">SUM(I41:I45)</f>
        <v>0</v>
      </c>
      <c r="J40" s="53">
        <f t="shared" si="8"/>
        <v>0</v>
      </c>
      <c r="K40" s="31"/>
      <c r="L40" s="53"/>
      <c r="M40" s="31">
        <f t="shared" si="2"/>
        <v>0</v>
      </c>
    </row>
    <row r="41" spans="1:13" ht="26.25" customHeight="1">
      <c r="A41" s="47" t="s">
        <v>384</v>
      </c>
      <c r="B41" s="17"/>
      <c r="C41" s="17"/>
      <c r="D41" s="48"/>
      <c r="E41" s="48"/>
      <c r="F41" s="49"/>
      <c r="G41" s="49"/>
      <c r="H41" s="31"/>
      <c r="I41" s="49"/>
      <c r="J41" s="49"/>
      <c r="K41" s="31"/>
      <c r="L41" s="49"/>
      <c r="M41" s="31">
        <f t="shared" si="2"/>
        <v>0</v>
      </c>
    </row>
    <row r="42" spans="1:13" ht="26.25" customHeight="1">
      <c r="A42" s="47" t="s">
        <v>387</v>
      </c>
      <c r="B42" s="17"/>
      <c r="C42" s="17"/>
      <c r="D42" s="48"/>
      <c r="E42" s="48"/>
      <c r="F42" s="49"/>
      <c r="G42" s="49"/>
      <c r="H42" s="31"/>
      <c r="I42" s="49"/>
      <c r="J42" s="49"/>
      <c r="K42" s="31"/>
      <c r="L42" s="49"/>
      <c r="M42" s="31">
        <f t="shared" si="2"/>
        <v>0</v>
      </c>
    </row>
    <row r="43" spans="1:13" ht="26.25" customHeight="1">
      <c r="A43" s="47" t="s">
        <v>388</v>
      </c>
      <c r="B43" s="17"/>
      <c r="C43" s="17"/>
      <c r="D43" s="48"/>
      <c r="E43" s="48"/>
      <c r="F43" s="49"/>
      <c r="G43" s="49"/>
      <c r="H43" s="31"/>
      <c r="I43" s="49"/>
      <c r="J43" s="49"/>
      <c r="K43" s="31"/>
      <c r="L43" s="49"/>
      <c r="M43" s="31">
        <f t="shared" si="2"/>
        <v>0</v>
      </c>
    </row>
    <row r="44" spans="1:13" ht="26.25" customHeight="1">
      <c r="A44" s="47" t="s">
        <v>389</v>
      </c>
      <c r="B44" s="17"/>
      <c r="C44" s="17"/>
      <c r="D44" s="48"/>
      <c r="E44" s="48"/>
      <c r="F44" s="49"/>
      <c r="G44" s="49"/>
      <c r="H44" s="31"/>
      <c r="I44" s="49"/>
      <c r="J44" s="49"/>
      <c r="K44" s="31"/>
      <c r="L44" s="49"/>
      <c r="M44" s="31">
        <f t="shared" si="2"/>
        <v>0</v>
      </c>
    </row>
    <row r="45" spans="1:13" ht="26.25" customHeight="1">
      <c r="A45" s="47" t="s">
        <v>390</v>
      </c>
      <c r="B45" s="17"/>
      <c r="C45" s="17"/>
      <c r="D45" s="48"/>
      <c r="E45" s="48"/>
      <c r="F45" s="49"/>
      <c r="G45" s="49"/>
      <c r="H45" s="31"/>
      <c r="I45" s="49"/>
      <c r="J45" s="49"/>
      <c r="K45" s="31"/>
      <c r="L45" s="49"/>
      <c r="M45" s="31">
        <f t="shared" si="2"/>
        <v>0</v>
      </c>
    </row>
    <row r="46" spans="1:13" ht="15.75" customHeight="1">
      <c r="A46" s="50" t="s">
        <v>391</v>
      </c>
      <c r="B46" s="51" t="s">
        <v>392</v>
      </c>
      <c r="C46" s="51"/>
      <c r="D46" s="52"/>
      <c r="E46" s="52"/>
      <c r="F46" s="53"/>
      <c r="G46" s="53">
        <f>SUM(G47:G51)</f>
        <v>0</v>
      </c>
      <c r="H46" s="54"/>
      <c r="I46" s="53">
        <f t="shared" ref="I46:J46" si="9">SUM(I47:I51)</f>
        <v>0</v>
      </c>
      <c r="J46" s="53">
        <f t="shared" si="9"/>
        <v>0</v>
      </c>
      <c r="K46" s="31"/>
      <c r="L46" s="53"/>
      <c r="M46" s="31">
        <f t="shared" si="2"/>
        <v>0</v>
      </c>
    </row>
    <row r="47" spans="1:13" ht="26.25" customHeight="1">
      <c r="A47" s="47" t="s">
        <v>393</v>
      </c>
      <c r="B47" s="17"/>
      <c r="C47" s="17"/>
      <c r="D47" s="48"/>
      <c r="E47" s="48"/>
      <c r="F47" s="49"/>
      <c r="G47" s="49"/>
      <c r="H47" s="31"/>
      <c r="I47" s="49"/>
      <c r="J47" s="49"/>
      <c r="K47" s="31"/>
      <c r="L47" s="49"/>
      <c r="M47" s="31">
        <f t="shared" si="2"/>
        <v>0</v>
      </c>
    </row>
    <row r="48" spans="1:13" ht="26.25" customHeight="1">
      <c r="A48" s="47" t="s">
        <v>395</v>
      </c>
      <c r="B48" s="17"/>
      <c r="C48" s="17"/>
      <c r="D48" s="48"/>
      <c r="E48" s="48"/>
      <c r="F48" s="49"/>
      <c r="G48" s="49"/>
      <c r="H48" s="31"/>
      <c r="I48" s="49"/>
      <c r="J48" s="49"/>
      <c r="K48" s="31"/>
      <c r="L48" s="49"/>
      <c r="M48" s="31">
        <f t="shared" si="2"/>
        <v>0</v>
      </c>
    </row>
    <row r="49" spans="1:13" ht="26.25" customHeight="1">
      <c r="A49" s="47" t="s">
        <v>396</v>
      </c>
      <c r="B49" s="17"/>
      <c r="C49" s="17"/>
      <c r="D49" s="48"/>
      <c r="E49" s="48"/>
      <c r="F49" s="49"/>
      <c r="G49" s="49"/>
      <c r="H49" s="31"/>
      <c r="I49" s="49"/>
      <c r="J49" s="49"/>
      <c r="K49" s="31"/>
      <c r="L49" s="49"/>
      <c r="M49" s="31">
        <f t="shared" si="2"/>
        <v>0</v>
      </c>
    </row>
    <row r="50" spans="1:13" ht="26.25" customHeight="1">
      <c r="A50" s="47" t="s">
        <v>397</v>
      </c>
      <c r="B50" s="17"/>
      <c r="C50" s="17"/>
      <c r="D50" s="48"/>
      <c r="E50" s="48"/>
      <c r="F50" s="49"/>
      <c r="G50" s="49"/>
      <c r="H50" s="31"/>
      <c r="I50" s="49"/>
      <c r="J50" s="49"/>
      <c r="K50" s="31"/>
      <c r="L50" s="49"/>
      <c r="M50" s="31">
        <f t="shared" si="2"/>
        <v>0</v>
      </c>
    </row>
    <row r="51" spans="1:13" ht="26.25" customHeight="1">
      <c r="A51" s="47" t="s">
        <v>398</v>
      </c>
      <c r="B51" s="17"/>
      <c r="C51" s="17"/>
      <c r="D51" s="48"/>
      <c r="E51" s="48"/>
      <c r="F51" s="49"/>
      <c r="G51" s="49"/>
      <c r="H51" s="31"/>
      <c r="I51" s="49"/>
      <c r="J51" s="49"/>
      <c r="K51" s="31"/>
      <c r="L51" s="49"/>
      <c r="M51" s="31">
        <f t="shared" si="2"/>
        <v>0</v>
      </c>
    </row>
    <row r="52" spans="1:13" ht="15.75" customHeight="1">
      <c r="A52" s="50" t="s">
        <v>399</v>
      </c>
      <c r="B52" s="51" t="s">
        <v>400</v>
      </c>
      <c r="C52" s="51"/>
      <c r="D52" s="52"/>
      <c r="E52" s="52"/>
      <c r="F52" s="53"/>
      <c r="G52" s="53">
        <f>SUM(G53:G57)</f>
        <v>0</v>
      </c>
      <c r="H52" s="54"/>
      <c r="I52" s="53">
        <f t="shared" ref="I52:J52" si="10">SUM(I53:I57)</f>
        <v>0</v>
      </c>
      <c r="J52" s="53">
        <f t="shared" si="10"/>
        <v>0</v>
      </c>
      <c r="K52" s="31"/>
      <c r="L52" s="53"/>
      <c r="M52" s="31">
        <f t="shared" si="2"/>
        <v>0</v>
      </c>
    </row>
    <row r="53" spans="1:13" ht="26.25" customHeight="1">
      <c r="A53" s="47" t="s">
        <v>401</v>
      </c>
      <c r="B53" s="17"/>
      <c r="C53" s="17"/>
      <c r="D53" s="48"/>
      <c r="E53" s="48"/>
      <c r="F53" s="49"/>
      <c r="G53" s="49"/>
      <c r="H53" s="31"/>
      <c r="I53" s="49"/>
      <c r="J53" s="49"/>
      <c r="K53" s="31"/>
      <c r="L53" s="49"/>
      <c r="M53" s="31">
        <f t="shared" si="2"/>
        <v>0</v>
      </c>
    </row>
    <row r="54" spans="1:13" ht="26.25" customHeight="1">
      <c r="A54" s="47" t="s">
        <v>403</v>
      </c>
      <c r="B54" s="17"/>
      <c r="C54" s="17"/>
      <c r="D54" s="48"/>
      <c r="E54" s="48"/>
      <c r="F54" s="49"/>
      <c r="G54" s="49"/>
      <c r="H54" s="31"/>
      <c r="I54" s="49"/>
      <c r="J54" s="49"/>
      <c r="K54" s="31"/>
      <c r="L54" s="49"/>
      <c r="M54" s="31">
        <f t="shared" si="2"/>
        <v>0</v>
      </c>
    </row>
    <row r="55" spans="1:13" ht="26.25" customHeight="1">
      <c r="A55" s="47" t="s">
        <v>405</v>
      </c>
      <c r="B55" s="17"/>
      <c r="C55" s="17"/>
      <c r="D55" s="48"/>
      <c r="E55" s="48"/>
      <c r="F55" s="49"/>
      <c r="G55" s="49"/>
      <c r="H55" s="31"/>
      <c r="I55" s="49"/>
      <c r="J55" s="49"/>
      <c r="K55" s="31"/>
      <c r="L55" s="49"/>
      <c r="M55" s="31">
        <f t="shared" si="2"/>
        <v>0</v>
      </c>
    </row>
    <row r="56" spans="1:13" ht="26.25" customHeight="1">
      <c r="A56" s="47" t="s">
        <v>406</v>
      </c>
      <c r="B56" s="17"/>
      <c r="C56" s="17"/>
      <c r="D56" s="48"/>
      <c r="E56" s="48"/>
      <c r="F56" s="49"/>
      <c r="G56" s="49"/>
      <c r="H56" s="31"/>
      <c r="I56" s="49"/>
      <c r="J56" s="49"/>
      <c r="K56" s="31"/>
      <c r="L56" s="49"/>
      <c r="M56" s="31">
        <f t="shared" si="2"/>
        <v>0</v>
      </c>
    </row>
    <row r="57" spans="1:13" ht="26.25" customHeight="1">
      <c r="A57" s="47" t="s">
        <v>407</v>
      </c>
      <c r="B57" s="17"/>
      <c r="C57" s="17"/>
      <c r="D57" s="48"/>
      <c r="E57" s="48"/>
      <c r="F57" s="49"/>
      <c r="G57" s="49"/>
      <c r="H57" s="31"/>
      <c r="I57" s="49"/>
      <c r="J57" s="49"/>
      <c r="K57" s="31"/>
      <c r="L57" s="49"/>
      <c r="M57" s="31">
        <f t="shared" si="2"/>
        <v>0</v>
      </c>
    </row>
    <row r="58" spans="1:13" ht="28.8">
      <c r="A58" s="50" t="s">
        <v>408</v>
      </c>
      <c r="B58" s="51" t="s">
        <v>409</v>
      </c>
      <c r="C58" s="51"/>
      <c r="D58" s="52"/>
      <c r="E58" s="52"/>
      <c r="F58" s="53"/>
      <c r="G58" s="53">
        <f>SUM(G59:G63)</f>
        <v>0</v>
      </c>
      <c r="H58" s="54"/>
      <c r="I58" s="53">
        <f t="shared" ref="I58:J58" si="11">SUM(I59:I63)</f>
        <v>0</v>
      </c>
      <c r="J58" s="53">
        <f t="shared" si="11"/>
        <v>0</v>
      </c>
      <c r="K58" s="31"/>
      <c r="L58" s="53"/>
      <c r="M58" s="31">
        <f t="shared" si="2"/>
        <v>0</v>
      </c>
    </row>
    <row r="59" spans="1:13" ht="26.25" customHeight="1">
      <c r="A59" s="47" t="s">
        <v>410</v>
      </c>
      <c r="B59" s="17"/>
      <c r="C59" s="17"/>
      <c r="D59" s="48"/>
      <c r="E59" s="48"/>
      <c r="F59" s="49"/>
      <c r="G59" s="49"/>
      <c r="H59" s="31"/>
      <c r="I59" s="49"/>
      <c r="J59" s="49"/>
      <c r="K59" s="31"/>
      <c r="L59" s="49"/>
      <c r="M59" s="31">
        <f t="shared" si="2"/>
        <v>0</v>
      </c>
    </row>
    <row r="60" spans="1:13" ht="26.25" customHeight="1">
      <c r="A60" s="47" t="s">
        <v>412</v>
      </c>
      <c r="B60" s="17"/>
      <c r="C60" s="17"/>
      <c r="D60" s="48"/>
      <c r="E60" s="48"/>
      <c r="F60" s="49"/>
      <c r="G60" s="49"/>
      <c r="H60" s="31"/>
      <c r="I60" s="49"/>
      <c r="J60" s="49"/>
      <c r="K60" s="31"/>
      <c r="L60" s="49"/>
      <c r="M60" s="31">
        <f t="shared" si="2"/>
        <v>0</v>
      </c>
    </row>
    <row r="61" spans="1:13" ht="26.25" customHeight="1">
      <c r="A61" s="47" t="s">
        <v>413</v>
      </c>
      <c r="B61" s="17"/>
      <c r="C61" s="17"/>
      <c r="D61" s="48"/>
      <c r="E61" s="48"/>
      <c r="F61" s="49"/>
      <c r="G61" s="49"/>
      <c r="H61" s="31"/>
      <c r="I61" s="49"/>
      <c r="J61" s="49"/>
      <c r="K61" s="31"/>
      <c r="L61" s="49"/>
      <c r="M61" s="31">
        <f t="shared" si="2"/>
        <v>0</v>
      </c>
    </row>
    <row r="62" spans="1:13" ht="26.25" customHeight="1">
      <c r="A62" s="47" t="s">
        <v>414</v>
      </c>
      <c r="B62" s="17"/>
      <c r="C62" s="17"/>
      <c r="D62" s="48"/>
      <c r="E62" s="48"/>
      <c r="F62" s="49"/>
      <c r="G62" s="49"/>
      <c r="H62" s="31"/>
      <c r="I62" s="49"/>
      <c r="J62" s="49"/>
      <c r="K62" s="31"/>
      <c r="L62" s="49"/>
      <c r="M62" s="31">
        <f t="shared" si="2"/>
        <v>0</v>
      </c>
    </row>
    <row r="63" spans="1:13" ht="26.25" customHeight="1">
      <c r="A63" s="47" t="s">
        <v>415</v>
      </c>
      <c r="B63" s="17"/>
      <c r="C63" s="17"/>
      <c r="D63" s="48"/>
      <c r="E63" s="48"/>
      <c r="F63" s="49"/>
      <c r="G63" s="49"/>
      <c r="H63" s="31"/>
      <c r="I63" s="49"/>
      <c r="J63" s="49"/>
      <c r="K63" s="31"/>
      <c r="L63" s="49"/>
      <c r="M63" s="31">
        <f t="shared" si="2"/>
        <v>0</v>
      </c>
    </row>
    <row r="64" spans="1:13" ht="28.8">
      <c r="A64" s="50" t="s">
        <v>416</v>
      </c>
      <c r="B64" s="51" t="s">
        <v>417</v>
      </c>
      <c r="C64" s="51"/>
      <c r="D64" s="52"/>
      <c r="E64" s="52"/>
      <c r="F64" s="53"/>
      <c r="G64" s="53">
        <f>SUM(G65:G69)</f>
        <v>0</v>
      </c>
      <c r="H64" s="54"/>
      <c r="I64" s="53">
        <f t="shared" ref="I64:J64" si="12">SUM(I65:I69)</f>
        <v>0</v>
      </c>
      <c r="J64" s="53">
        <f t="shared" si="12"/>
        <v>0</v>
      </c>
      <c r="K64" s="31"/>
      <c r="L64" s="53"/>
      <c r="M64" s="31">
        <f t="shared" si="2"/>
        <v>0</v>
      </c>
    </row>
    <row r="65" spans="1:13" ht="26.25" customHeight="1">
      <c r="A65" s="47" t="s">
        <v>418</v>
      </c>
      <c r="B65" s="17"/>
      <c r="C65" s="17"/>
      <c r="D65" s="48"/>
      <c r="E65" s="48"/>
      <c r="F65" s="49"/>
      <c r="G65" s="49"/>
      <c r="H65" s="31"/>
      <c r="I65" s="49"/>
      <c r="J65" s="49"/>
      <c r="K65" s="31"/>
      <c r="L65" s="49"/>
      <c r="M65" s="31">
        <f t="shared" si="2"/>
        <v>0</v>
      </c>
    </row>
    <row r="66" spans="1:13" ht="26.25" customHeight="1">
      <c r="A66" s="47" t="s">
        <v>420</v>
      </c>
      <c r="B66" s="17"/>
      <c r="C66" s="17"/>
      <c r="D66" s="48"/>
      <c r="E66" s="48"/>
      <c r="F66" s="49"/>
      <c r="G66" s="49"/>
      <c r="H66" s="31"/>
      <c r="I66" s="49"/>
      <c r="J66" s="49"/>
      <c r="K66" s="31"/>
      <c r="L66" s="49"/>
      <c r="M66" s="31">
        <f t="shared" si="2"/>
        <v>0</v>
      </c>
    </row>
    <row r="67" spans="1:13" ht="26.25" customHeight="1">
      <c r="A67" s="47" t="s">
        <v>421</v>
      </c>
      <c r="B67" s="17"/>
      <c r="C67" s="17"/>
      <c r="D67" s="48"/>
      <c r="E67" s="48"/>
      <c r="F67" s="49"/>
      <c r="G67" s="49"/>
      <c r="H67" s="31"/>
      <c r="I67" s="49"/>
      <c r="J67" s="49"/>
      <c r="K67" s="31"/>
      <c r="L67" s="49"/>
      <c r="M67" s="31">
        <f t="shared" si="2"/>
        <v>0</v>
      </c>
    </row>
    <row r="68" spans="1:13" ht="26.25" customHeight="1">
      <c r="A68" s="47" t="s">
        <v>422</v>
      </c>
      <c r="B68" s="17"/>
      <c r="C68" s="17"/>
      <c r="D68" s="48"/>
      <c r="E68" s="48"/>
      <c r="F68" s="49"/>
      <c r="G68" s="49"/>
      <c r="H68" s="31"/>
      <c r="I68" s="49"/>
      <c r="J68" s="49"/>
      <c r="K68" s="31"/>
      <c r="L68" s="49"/>
      <c r="M68" s="31">
        <f t="shared" si="2"/>
        <v>0</v>
      </c>
    </row>
    <row r="69" spans="1:13" ht="26.25" customHeight="1">
      <c r="A69" s="47" t="s">
        <v>423</v>
      </c>
      <c r="B69" s="17"/>
      <c r="C69" s="17"/>
      <c r="D69" s="48"/>
      <c r="E69" s="48"/>
      <c r="F69" s="49"/>
      <c r="G69" s="49"/>
      <c r="H69" s="31"/>
      <c r="I69" s="49"/>
      <c r="J69" s="49"/>
      <c r="K69" s="31"/>
      <c r="L69" s="49"/>
      <c r="M69" s="31">
        <f t="shared" si="2"/>
        <v>0</v>
      </c>
    </row>
    <row r="70" spans="1:13" ht="28.8">
      <c r="A70" s="50" t="s">
        <v>424</v>
      </c>
      <c r="B70" s="51" t="s">
        <v>425</v>
      </c>
      <c r="C70" s="51"/>
      <c r="D70" s="52"/>
      <c r="E70" s="52"/>
      <c r="F70" s="53"/>
      <c r="G70" s="53">
        <f>SUM(G71:G75)</f>
        <v>0</v>
      </c>
      <c r="H70" s="54"/>
      <c r="I70" s="53">
        <f t="shared" ref="I70:J70" si="13">SUM(I71:I75)</f>
        <v>0</v>
      </c>
      <c r="J70" s="53">
        <f t="shared" si="13"/>
        <v>0</v>
      </c>
      <c r="K70" s="31"/>
      <c r="L70" s="53"/>
      <c r="M70" s="31">
        <f t="shared" si="2"/>
        <v>0</v>
      </c>
    </row>
    <row r="71" spans="1:13" ht="26.25" customHeight="1">
      <c r="A71" s="47" t="s">
        <v>426</v>
      </c>
      <c r="B71" s="17"/>
      <c r="C71" s="17"/>
      <c r="D71" s="48"/>
      <c r="E71" s="48"/>
      <c r="F71" s="49"/>
      <c r="G71" s="49"/>
      <c r="H71" s="31"/>
      <c r="I71" s="49"/>
      <c r="J71" s="49"/>
      <c r="K71" s="31"/>
      <c r="L71" s="49"/>
      <c r="M71" s="31">
        <f t="shared" si="2"/>
        <v>0</v>
      </c>
    </row>
    <row r="72" spans="1:13" ht="26.25" customHeight="1">
      <c r="A72" s="47" t="s">
        <v>428</v>
      </c>
      <c r="B72" s="17"/>
      <c r="C72" s="17"/>
      <c r="D72" s="48"/>
      <c r="E72" s="48"/>
      <c r="F72" s="49"/>
      <c r="G72" s="49"/>
      <c r="H72" s="31"/>
      <c r="I72" s="49"/>
      <c r="J72" s="49"/>
      <c r="K72" s="31"/>
      <c r="L72" s="49"/>
      <c r="M72" s="31">
        <f t="shared" si="2"/>
        <v>0</v>
      </c>
    </row>
    <row r="73" spans="1:13" ht="26.25" customHeight="1">
      <c r="A73" s="47" t="s">
        <v>429</v>
      </c>
      <c r="B73" s="17"/>
      <c r="C73" s="17"/>
      <c r="D73" s="48"/>
      <c r="E73" s="48"/>
      <c r="F73" s="49"/>
      <c r="G73" s="49"/>
      <c r="H73" s="31"/>
      <c r="I73" s="49"/>
      <c r="J73" s="49"/>
      <c r="K73" s="31"/>
      <c r="L73" s="49"/>
      <c r="M73" s="31">
        <f t="shared" si="2"/>
        <v>0</v>
      </c>
    </row>
    <row r="74" spans="1:13" ht="26.25" customHeight="1">
      <c r="A74" s="47" t="s">
        <v>430</v>
      </c>
      <c r="B74" s="17"/>
      <c r="C74" s="17"/>
      <c r="D74" s="48"/>
      <c r="E74" s="48"/>
      <c r="F74" s="49"/>
      <c r="G74" s="49"/>
      <c r="H74" s="31"/>
      <c r="I74" s="49"/>
      <c r="J74" s="49"/>
      <c r="K74" s="31"/>
      <c r="L74" s="49"/>
      <c r="M74" s="31">
        <f t="shared" si="2"/>
        <v>0</v>
      </c>
    </row>
    <row r="75" spans="1:13" ht="26.25" customHeight="1">
      <c r="A75" s="47" t="s">
        <v>431</v>
      </c>
      <c r="B75" s="17"/>
      <c r="C75" s="17"/>
      <c r="D75" s="48"/>
      <c r="E75" s="48"/>
      <c r="F75" s="49"/>
      <c r="G75" s="49"/>
      <c r="H75" s="31"/>
      <c r="I75" s="49"/>
      <c r="J75" s="49"/>
      <c r="K75" s="31"/>
      <c r="L75" s="49"/>
      <c r="M75" s="31">
        <f t="shared" si="2"/>
        <v>0</v>
      </c>
    </row>
    <row r="76" spans="1:13" ht="28.8">
      <c r="A76" s="50" t="s">
        <v>432</v>
      </c>
      <c r="B76" s="51" t="s">
        <v>433</v>
      </c>
      <c r="C76" s="51"/>
      <c r="D76" s="52"/>
      <c r="E76" s="52"/>
      <c r="F76" s="53"/>
      <c r="G76" s="53">
        <f>SUM(G77:G81)</f>
        <v>0</v>
      </c>
      <c r="H76" s="54"/>
      <c r="I76" s="53">
        <f t="shared" ref="I76:J76" si="14">SUM(I77:I81)</f>
        <v>0</v>
      </c>
      <c r="J76" s="53">
        <f t="shared" si="14"/>
        <v>0</v>
      </c>
      <c r="K76" s="31"/>
      <c r="L76" s="53"/>
      <c r="M76" s="31">
        <f t="shared" si="2"/>
        <v>0</v>
      </c>
    </row>
    <row r="77" spans="1:13" ht="26.25" customHeight="1">
      <c r="A77" s="47" t="s">
        <v>434</v>
      </c>
      <c r="B77" s="17"/>
      <c r="C77" s="17"/>
      <c r="D77" s="48"/>
      <c r="E77" s="48"/>
      <c r="F77" s="49"/>
      <c r="G77" s="49"/>
      <c r="H77" s="31"/>
      <c r="I77" s="49"/>
      <c r="J77" s="49"/>
      <c r="K77" s="31"/>
      <c r="L77" s="49"/>
      <c r="M77" s="31">
        <f t="shared" si="2"/>
        <v>0</v>
      </c>
    </row>
    <row r="78" spans="1:13" ht="26.25" customHeight="1">
      <c r="A78" s="47" t="s">
        <v>436</v>
      </c>
      <c r="B78" s="17"/>
      <c r="C78" s="17"/>
      <c r="D78" s="48"/>
      <c r="E78" s="48"/>
      <c r="F78" s="49"/>
      <c r="G78" s="49"/>
      <c r="H78" s="31"/>
      <c r="I78" s="49"/>
      <c r="J78" s="49"/>
      <c r="K78" s="31"/>
      <c r="L78" s="49"/>
      <c r="M78" s="31">
        <f t="shared" si="2"/>
        <v>0</v>
      </c>
    </row>
    <row r="79" spans="1:13" ht="26.25" customHeight="1">
      <c r="A79" s="47" t="s">
        <v>437</v>
      </c>
      <c r="B79" s="17"/>
      <c r="C79" s="17"/>
      <c r="D79" s="48"/>
      <c r="E79" s="48"/>
      <c r="F79" s="49"/>
      <c r="G79" s="49"/>
      <c r="H79" s="31"/>
      <c r="I79" s="49"/>
      <c r="J79" s="49"/>
      <c r="K79" s="31"/>
      <c r="L79" s="49"/>
      <c r="M79" s="31">
        <f t="shared" si="2"/>
        <v>0</v>
      </c>
    </row>
    <row r="80" spans="1:13" ht="26.25" customHeight="1">
      <c r="A80" s="47" t="s">
        <v>438</v>
      </c>
      <c r="B80" s="17"/>
      <c r="C80" s="17"/>
      <c r="D80" s="48"/>
      <c r="E80" s="48"/>
      <c r="F80" s="49"/>
      <c r="G80" s="49"/>
      <c r="H80" s="31"/>
      <c r="I80" s="49"/>
      <c r="J80" s="49"/>
      <c r="K80" s="31"/>
      <c r="L80" s="49"/>
      <c r="M80" s="31">
        <f t="shared" si="2"/>
        <v>0</v>
      </c>
    </row>
    <row r="81" spans="1:13" ht="26.25" customHeight="1">
      <c r="A81" s="47" t="s">
        <v>439</v>
      </c>
      <c r="B81" s="17"/>
      <c r="C81" s="17"/>
      <c r="D81" s="48"/>
      <c r="E81" s="48"/>
      <c r="F81" s="49"/>
      <c r="G81" s="49"/>
      <c r="H81" s="31"/>
      <c r="I81" s="49"/>
      <c r="J81" s="49"/>
      <c r="K81" s="31"/>
      <c r="L81" s="49"/>
      <c r="M81" s="31">
        <f t="shared" si="2"/>
        <v>0</v>
      </c>
    </row>
    <row r="82" spans="1:13" ht="15.75" customHeight="1">
      <c r="A82" s="50" t="s">
        <v>440</v>
      </c>
      <c r="B82" s="51" t="s">
        <v>441</v>
      </c>
      <c r="C82" s="51"/>
      <c r="D82" s="52"/>
      <c r="E82" s="52"/>
      <c r="F82" s="53"/>
      <c r="G82" s="53">
        <f>SUM(G83:G87)</f>
        <v>0</v>
      </c>
      <c r="H82" s="54"/>
      <c r="I82" s="53">
        <f t="shared" ref="I82:J82" si="15">SUM(I83:I87)</f>
        <v>0</v>
      </c>
      <c r="J82" s="53">
        <f t="shared" si="15"/>
        <v>0</v>
      </c>
      <c r="K82" s="31"/>
      <c r="L82" s="53"/>
      <c r="M82" s="31">
        <f t="shared" si="2"/>
        <v>0</v>
      </c>
    </row>
    <row r="83" spans="1:13" ht="26.25" customHeight="1">
      <c r="A83" s="47" t="s">
        <v>442</v>
      </c>
      <c r="B83" s="17"/>
      <c r="C83" s="17"/>
      <c r="D83" s="48"/>
      <c r="E83" s="48"/>
      <c r="F83" s="49"/>
      <c r="G83" s="49"/>
      <c r="H83" s="31"/>
      <c r="I83" s="49"/>
      <c r="J83" s="49"/>
      <c r="K83" s="31"/>
      <c r="L83" s="49"/>
      <c r="M83" s="31">
        <f t="shared" si="2"/>
        <v>0</v>
      </c>
    </row>
    <row r="84" spans="1:13" ht="26.25" customHeight="1">
      <c r="A84" s="47" t="s">
        <v>444</v>
      </c>
      <c r="B84" s="17"/>
      <c r="C84" s="17"/>
      <c r="D84" s="48"/>
      <c r="E84" s="48"/>
      <c r="F84" s="49"/>
      <c r="G84" s="49"/>
      <c r="H84" s="31"/>
      <c r="I84" s="49"/>
      <c r="J84" s="49"/>
      <c r="K84" s="31"/>
      <c r="L84" s="49"/>
      <c r="M84" s="31">
        <f t="shared" si="2"/>
        <v>0</v>
      </c>
    </row>
    <row r="85" spans="1:13" ht="26.25" customHeight="1">
      <c r="A85" s="47" t="s">
        <v>445</v>
      </c>
      <c r="B85" s="17"/>
      <c r="C85" s="17"/>
      <c r="D85" s="48"/>
      <c r="E85" s="48"/>
      <c r="F85" s="49"/>
      <c r="G85" s="49"/>
      <c r="H85" s="31"/>
      <c r="I85" s="49"/>
      <c r="J85" s="49"/>
      <c r="K85" s="31"/>
      <c r="L85" s="49"/>
      <c r="M85" s="31">
        <f t="shared" si="2"/>
        <v>0</v>
      </c>
    </row>
    <row r="86" spans="1:13" ht="26.25" customHeight="1">
      <c r="A86" s="47" t="s">
        <v>446</v>
      </c>
      <c r="B86" s="17"/>
      <c r="C86" s="17"/>
      <c r="D86" s="48"/>
      <c r="E86" s="48"/>
      <c r="F86" s="49"/>
      <c r="G86" s="49"/>
      <c r="H86" s="31"/>
      <c r="I86" s="49"/>
      <c r="J86" s="49"/>
      <c r="K86" s="31"/>
      <c r="L86" s="49"/>
      <c r="M86" s="31">
        <f t="shared" si="2"/>
        <v>0</v>
      </c>
    </row>
    <row r="87" spans="1:13" ht="26.25" customHeight="1">
      <c r="A87" s="47" t="s">
        <v>447</v>
      </c>
      <c r="B87" s="17"/>
      <c r="C87" s="17"/>
      <c r="D87" s="48"/>
      <c r="E87" s="48"/>
      <c r="F87" s="49"/>
      <c r="G87" s="49"/>
      <c r="H87" s="31"/>
      <c r="I87" s="49"/>
      <c r="J87" s="49"/>
      <c r="K87" s="31"/>
      <c r="L87" s="49"/>
      <c r="M87" s="31">
        <f t="shared" si="2"/>
        <v>0</v>
      </c>
    </row>
    <row r="88" spans="1:13" ht="28.8">
      <c r="A88" s="50" t="s">
        <v>448</v>
      </c>
      <c r="B88" s="51" t="s">
        <v>449</v>
      </c>
      <c r="C88" s="51"/>
      <c r="D88" s="52"/>
      <c r="E88" s="52"/>
      <c r="F88" s="53"/>
      <c r="G88" s="53">
        <f>SUM(G89:G93)</f>
        <v>0</v>
      </c>
      <c r="H88" s="54"/>
      <c r="I88" s="53">
        <f t="shared" ref="I88:J88" si="16">SUM(I89:I93)</f>
        <v>0</v>
      </c>
      <c r="J88" s="53">
        <f t="shared" si="16"/>
        <v>0</v>
      </c>
      <c r="K88" s="31"/>
      <c r="L88" s="53"/>
      <c r="M88" s="31">
        <f t="shared" si="2"/>
        <v>0</v>
      </c>
    </row>
    <row r="89" spans="1:13" ht="26.25" customHeight="1">
      <c r="A89" s="47" t="s">
        <v>450</v>
      </c>
      <c r="B89" s="17"/>
      <c r="C89" s="17"/>
      <c r="D89" s="48"/>
      <c r="E89" s="48"/>
      <c r="F89" s="49"/>
      <c r="G89" s="49"/>
      <c r="H89" s="31"/>
      <c r="I89" s="49"/>
      <c r="J89" s="49"/>
      <c r="K89" s="31"/>
      <c r="L89" s="49"/>
      <c r="M89" s="31">
        <f t="shared" si="2"/>
        <v>0</v>
      </c>
    </row>
    <row r="90" spans="1:13" ht="26.25" customHeight="1">
      <c r="A90" s="47" t="s">
        <v>452</v>
      </c>
      <c r="B90" s="17"/>
      <c r="C90" s="17"/>
      <c r="D90" s="48"/>
      <c r="E90" s="48"/>
      <c r="F90" s="49"/>
      <c r="G90" s="49"/>
      <c r="H90" s="31"/>
      <c r="I90" s="49"/>
      <c r="J90" s="49"/>
      <c r="K90" s="31"/>
      <c r="L90" s="49"/>
      <c r="M90" s="31">
        <f t="shared" si="2"/>
        <v>0</v>
      </c>
    </row>
    <row r="91" spans="1:13" ht="26.25" customHeight="1">
      <c r="A91" s="47" t="s">
        <v>453</v>
      </c>
      <c r="B91" s="17"/>
      <c r="C91" s="17"/>
      <c r="D91" s="48"/>
      <c r="E91" s="48"/>
      <c r="F91" s="49"/>
      <c r="G91" s="49"/>
      <c r="H91" s="31"/>
      <c r="I91" s="49"/>
      <c r="J91" s="49"/>
      <c r="K91" s="31"/>
      <c r="L91" s="49"/>
      <c r="M91" s="31">
        <f t="shared" si="2"/>
        <v>0</v>
      </c>
    </row>
    <row r="92" spans="1:13" ht="26.25" customHeight="1">
      <c r="A92" s="47" t="s">
        <v>454</v>
      </c>
      <c r="B92" s="17"/>
      <c r="C92" s="17"/>
      <c r="D92" s="48"/>
      <c r="E92" s="48"/>
      <c r="F92" s="49"/>
      <c r="G92" s="49"/>
      <c r="H92" s="31"/>
      <c r="I92" s="49"/>
      <c r="J92" s="49"/>
      <c r="K92" s="31"/>
      <c r="L92" s="49"/>
      <c r="M92" s="31">
        <f t="shared" si="2"/>
        <v>0</v>
      </c>
    </row>
    <row r="93" spans="1:13" ht="26.25" customHeight="1">
      <c r="A93" s="47" t="s">
        <v>455</v>
      </c>
      <c r="B93" s="17"/>
      <c r="C93" s="17"/>
      <c r="D93" s="48"/>
      <c r="E93" s="48"/>
      <c r="F93" s="49"/>
      <c r="G93" s="49"/>
      <c r="H93" s="31"/>
      <c r="I93" s="49"/>
      <c r="J93" s="49"/>
      <c r="K93" s="31"/>
      <c r="L93" s="49"/>
      <c r="M93" s="31">
        <f t="shared" si="2"/>
        <v>0</v>
      </c>
    </row>
    <row r="94" spans="1:13" ht="15.75" customHeight="1">
      <c r="A94" s="50" t="s">
        <v>456</v>
      </c>
      <c r="B94" s="51" t="s">
        <v>457</v>
      </c>
      <c r="C94" s="51"/>
      <c r="D94" s="52"/>
      <c r="E94" s="52"/>
      <c r="F94" s="53"/>
      <c r="G94" s="53">
        <f>SUM(G95:G99)</f>
        <v>0</v>
      </c>
      <c r="H94" s="54"/>
      <c r="I94" s="53">
        <f t="shared" ref="I94:J94" si="17">SUM(I95:I99)</f>
        <v>0</v>
      </c>
      <c r="J94" s="53">
        <f t="shared" si="17"/>
        <v>0</v>
      </c>
      <c r="K94" s="31"/>
      <c r="L94" s="53"/>
      <c r="M94" s="31">
        <f t="shared" si="2"/>
        <v>0</v>
      </c>
    </row>
    <row r="95" spans="1:13" ht="26.25" customHeight="1">
      <c r="A95" s="47" t="s">
        <v>458</v>
      </c>
      <c r="B95" s="17"/>
      <c r="C95" s="17"/>
      <c r="D95" s="48"/>
      <c r="E95" s="48"/>
      <c r="F95" s="49"/>
      <c r="G95" s="49"/>
      <c r="H95" s="31"/>
      <c r="I95" s="49"/>
      <c r="J95" s="49"/>
      <c r="K95" s="31"/>
      <c r="L95" s="49"/>
      <c r="M95" s="31">
        <f t="shared" si="2"/>
        <v>0</v>
      </c>
    </row>
    <row r="96" spans="1:13" ht="26.25" customHeight="1">
      <c r="A96" s="47" t="s">
        <v>460</v>
      </c>
      <c r="B96" s="17"/>
      <c r="C96" s="17"/>
      <c r="D96" s="48"/>
      <c r="E96" s="48"/>
      <c r="F96" s="49"/>
      <c r="G96" s="49"/>
      <c r="H96" s="31"/>
      <c r="I96" s="49"/>
      <c r="J96" s="49"/>
      <c r="K96" s="31"/>
      <c r="L96" s="49"/>
      <c r="M96" s="31">
        <f t="shared" si="2"/>
        <v>0</v>
      </c>
    </row>
    <row r="97" spans="1:13" ht="26.25" customHeight="1">
      <c r="A97" s="47" t="s">
        <v>461</v>
      </c>
      <c r="B97" s="17"/>
      <c r="C97" s="17"/>
      <c r="D97" s="48"/>
      <c r="E97" s="48"/>
      <c r="F97" s="49"/>
      <c r="G97" s="49"/>
      <c r="H97" s="31"/>
      <c r="I97" s="49"/>
      <c r="J97" s="49"/>
      <c r="K97" s="31"/>
      <c r="L97" s="49"/>
      <c r="M97" s="31">
        <f t="shared" si="2"/>
        <v>0</v>
      </c>
    </row>
    <row r="98" spans="1:13" ht="26.25" customHeight="1">
      <c r="A98" s="47" t="s">
        <v>462</v>
      </c>
      <c r="B98" s="17"/>
      <c r="C98" s="17"/>
      <c r="D98" s="48"/>
      <c r="E98" s="48"/>
      <c r="F98" s="49"/>
      <c r="G98" s="49"/>
      <c r="H98" s="31"/>
      <c r="I98" s="49"/>
      <c r="J98" s="49"/>
      <c r="K98" s="31"/>
      <c r="L98" s="49"/>
      <c r="M98" s="31">
        <f t="shared" si="2"/>
        <v>0</v>
      </c>
    </row>
    <row r="99" spans="1:13" ht="26.25" customHeight="1">
      <c r="A99" s="47" t="s">
        <v>463</v>
      </c>
      <c r="B99" s="17"/>
      <c r="C99" s="17"/>
      <c r="D99" s="48"/>
      <c r="E99" s="48"/>
      <c r="F99" s="49"/>
      <c r="G99" s="49"/>
      <c r="H99" s="31"/>
      <c r="I99" s="49"/>
      <c r="J99" s="49"/>
      <c r="K99" s="31"/>
      <c r="L99" s="49"/>
      <c r="M99" s="31">
        <f t="shared" si="2"/>
        <v>0</v>
      </c>
    </row>
    <row r="100" spans="1:13" ht="15.75" customHeight="1">
      <c r="A100" s="50" t="s">
        <v>464</v>
      </c>
      <c r="B100" s="51" t="s">
        <v>465</v>
      </c>
      <c r="C100" s="51"/>
      <c r="D100" s="52"/>
      <c r="E100" s="52"/>
      <c r="F100" s="53"/>
      <c r="G100" s="53">
        <f>SUM(G101:G105)</f>
        <v>0</v>
      </c>
      <c r="H100" s="54"/>
      <c r="I100" s="53">
        <f t="shared" ref="I100:J100" si="18">SUM(I101:I105)</f>
        <v>0</v>
      </c>
      <c r="J100" s="53">
        <f t="shared" si="18"/>
        <v>0</v>
      </c>
      <c r="K100" s="31"/>
      <c r="L100" s="53"/>
      <c r="M100" s="31">
        <f t="shared" si="2"/>
        <v>0</v>
      </c>
    </row>
    <row r="101" spans="1:13" ht="26.25" customHeight="1">
      <c r="A101" s="47" t="s">
        <v>466</v>
      </c>
      <c r="B101" s="17"/>
      <c r="C101" s="17"/>
      <c r="D101" s="48"/>
      <c r="E101" s="48"/>
      <c r="F101" s="49"/>
      <c r="G101" s="49"/>
      <c r="H101" s="31"/>
      <c r="I101" s="49"/>
      <c r="J101" s="49"/>
      <c r="K101" s="31"/>
      <c r="L101" s="49"/>
      <c r="M101" s="31">
        <f t="shared" si="2"/>
        <v>0</v>
      </c>
    </row>
    <row r="102" spans="1:13" ht="26.25" customHeight="1">
      <c r="A102" s="47" t="s">
        <v>468</v>
      </c>
      <c r="B102" s="17"/>
      <c r="C102" s="17"/>
      <c r="D102" s="48"/>
      <c r="E102" s="48"/>
      <c r="F102" s="49"/>
      <c r="G102" s="49"/>
      <c r="H102" s="31"/>
      <c r="I102" s="49"/>
      <c r="J102" s="49"/>
      <c r="K102" s="31"/>
      <c r="L102" s="49"/>
      <c r="M102" s="31">
        <f t="shared" si="2"/>
        <v>0</v>
      </c>
    </row>
    <row r="103" spans="1:13" ht="26.25" customHeight="1">
      <c r="A103" s="47" t="s">
        <v>469</v>
      </c>
      <c r="B103" s="17"/>
      <c r="C103" s="17"/>
      <c r="D103" s="48"/>
      <c r="E103" s="48"/>
      <c r="F103" s="49"/>
      <c r="G103" s="49"/>
      <c r="H103" s="31"/>
      <c r="I103" s="49"/>
      <c r="J103" s="49"/>
      <c r="K103" s="31"/>
      <c r="L103" s="49"/>
      <c r="M103" s="31">
        <f t="shared" si="2"/>
        <v>0</v>
      </c>
    </row>
    <row r="104" spans="1:13" ht="26.25" customHeight="1">
      <c r="A104" s="47" t="s">
        <v>470</v>
      </c>
      <c r="B104" s="17"/>
      <c r="C104" s="17"/>
      <c r="D104" s="48"/>
      <c r="E104" s="48"/>
      <c r="F104" s="49"/>
      <c r="G104" s="49"/>
      <c r="H104" s="31"/>
      <c r="I104" s="49"/>
      <c r="J104" s="49"/>
      <c r="K104" s="31"/>
      <c r="L104" s="49"/>
      <c r="M104" s="31">
        <f t="shared" si="2"/>
        <v>0</v>
      </c>
    </row>
    <row r="105" spans="1:13" ht="26.25" customHeight="1">
      <c r="A105" s="47" t="s">
        <v>471</v>
      </c>
      <c r="B105" s="17"/>
      <c r="C105" s="17"/>
      <c r="D105" s="48"/>
      <c r="E105" s="48"/>
      <c r="F105" s="49"/>
      <c r="G105" s="49"/>
      <c r="H105" s="31"/>
      <c r="I105" s="49"/>
      <c r="J105" s="49"/>
      <c r="K105" s="31"/>
      <c r="L105" s="49"/>
      <c r="M105" s="31">
        <f t="shared" si="2"/>
        <v>0</v>
      </c>
    </row>
    <row r="106" spans="1:13" ht="15.75" hidden="1" customHeight="1">
      <c r="A106" s="47"/>
      <c r="B106" s="55"/>
      <c r="C106" s="17"/>
      <c r="D106" s="48"/>
      <c r="E106" s="48"/>
      <c r="F106" s="49"/>
      <c r="G106" s="49">
        <f t="shared" ref="G106:G107" si="19">+F106*E106</f>
        <v>0</v>
      </c>
      <c r="H106" s="31"/>
      <c r="I106" s="49">
        <f t="shared" ref="I106:I107" si="20">+G106*F106</f>
        <v>0</v>
      </c>
      <c r="J106" s="49">
        <f t="shared" ref="J106:J107" si="21">+I106*G106</f>
        <v>0</v>
      </c>
      <c r="K106" s="31"/>
      <c r="L106" s="49"/>
      <c r="M106" s="31">
        <f t="shared" si="2"/>
        <v>0</v>
      </c>
    </row>
    <row r="107" spans="1:13" ht="15.75" hidden="1" customHeight="1">
      <c r="A107" s="47"/>
      <c r="B107" s="56"/>
      <c r="C107" s="17"/>
      <c r="D107" s="48"/>
      <c r="E107" s="48"/>
      <c r="F107" s="49"/>
      <c r="G107" s="49">
        <f t="shared" si="19"/>
        <v>0</v>
      </c>
      <c r="H107" s="31"/>
      <c r="I107" s="49">
        <f t="shared" si="20"/>
        <v>0</v>
      </c>
      <c r="J107" s="49">
        <f t="shared" si="21"/>
        <v>0</v>
      </c>
      <c r="K107" s="31"/>
      <c r="L107" s="49"/>
      <c r="M107" s="31">
        <f t="shared" si="2"/>
        <v>0</v>
      </c>
    </row>
    <row r="108" spans="1:13" ht="57.6">
      <c r="A108" s="43" t="s">
        <v>472</v>
      </c>
      <c r="B108" s="44" t="s">
        <v>473</v>
      </c>
      <c r="C108" s="44"/>
      <c r="D108" s="45"/>
      <c r="E108" s="45"/>
      <c r="F108" s="44"/>
      <c r="G108" s="46">
        <f>SUM(G109:G116)</f>
        <v>0</v>
      </c>
      <c r="H108" s="31"/>
      <c r="I108" s="46">
        <f t="shared" ref="I108:J108" si="22">SUM(I109:I116)</f>
        <v>0</v>
      </c>
      <c r="J108" s="46">
        <f t="shared" si="22"/>
        <v>0</v>
      </c>
      <c r="K108" s="31"/>
      <c r="L108" s="46">
        <f>I126*30%</f>
        <v>0</v>
      </c>
      <c r="M108" s="31">
        <f t="shared" si="2"/>
        <v>0</v>
      </c>
    </row>
    <row r="109" spans="1:13" ht="24" customHeight="1">
      <c r="A109" s="47" t="s">
        <v>474</v>
      </c>
      <c r="B109" s="17"/>
      <c r="C109" s="17"/>
      <c r="D109" s="48"/>
      <c r="E109" s="48"/>
      <c r="F109" s="49"/>
      <c r="G109" s="49"/>
      <c r="H109" s="31"/>
      <c r="I109" s="49"/>
      <c r="J109" s="49"/>
      <c r="K109" s="31"/>
      <c r="L109" s="49" t="s">
        <v>500</v>
      </c>
      <c r="M109" s="31">
        <f t="shared" si="2"/>
        <v>0</v>
      </c>
    </row>
    <row r="110" spans="1:13" ht="24" customHeight="1">
      <c r="A110" s="47" t="s">
        <v>477</v>
      </c>
      <c r="B110" s="17"/>
      <c r="C110" s="17"/>
      <c r="D110" s="48"/>
      <c r="E110" s="48"/>
      <c r="F110" s="49"/>
      <c r="G110" s="49"/>
      <c r="H110" s="31"/>
      <c r="I110" s="49"/>
      <c r="J110" s="49"/>
      <c r="K110" s="31"/>
      <c r="L110" s="49"/>
      <c r="M110" s="31">
        <f t="shared" si="2"/>
        <v>0</v>
      </c>
    </row>
    <row r="111" spans="1:13" ht="24" customHeight="1">
      <c r="A111" s="47" t="s">
        <v>479</v>
      </c>
      <c r="B111" s="17"/>
      <c r="C111" s="17"/>
      <c r="D111" s="48"/>
      <c r="E111" s="48"/>
      <c r="F111" s="49"/>
      <c r="G111" s="49"/>
      <c r="H111" s="31"/>
      <c r="I111" s="49"/>
      <c r="J111" s="49"/>
      <c r="K111" s="31"/>
      <c r="L111" s="49"/>
      <c r="M111" s="31">
        <f t="shared" si="2"/>
        <v>0</v>
      </c>
    </row>
    <row r="112" spans="1:13" ht="24" customHeight="1">
      <c r="A112" s="47" t="s">
        <v>480</v>
      </c>
      <c r="B112" s="17"/>
      <c r="C112" s="17"/>
      <c r="D112" s="48"/>
      <c r="E112" s="48"/>
      <c r="F112" s="49"/>
      <c r="G112" s="49"/>
      <c r="H112" s="31"/>
      <c r="I112" s="49"/>
      <c r="J112" s="49"/>
      <c r="K112" s="31"/>
      <c r="L112" s="49"/>
      <c r="M112" s="31">
        <f t="shared" si="2"/>
        <v>0</v>
      </c>
    </row>
    <row r="113" spans="1:13" ht="24" customHeight="1">
      <c r="A113" s="47" t="s">
        <v>481</v>
      </c>
      <c r="B113" s="17"/>
      <c r="C113" s="17"/>
      <c r="D113" s="48"/>
      <c r="E113" s="48"/>
      <c r="F113" s="49"/>
      <c r="G113" s="49"/>
      <c r="H113" s="31"/>
      <c r="I113" s="49"/>
      <c r="J113" s="49"/>
      <c r="K113" s="31"/>
      <c r="L113" s="49"/>
      <c r="M113" s="31">
        <f t="shared" si="2"/>
        <v>0</v>
      </c>
    </row>
    <row r="114" spans="1:13" ht="24" hidden="1" customHeight="1">
      <c r="A114" s="47" t="s">
        <v>482</v>
      </c>
      <c r="B114" s="17"/>
      <c r="C114" s="17"/>
      <c r="D114" s="48"/>
      <c r="E114" s="48"/>
      <c r="F114" s="49"/>
      <c r="G114" s="49"/>
      <c r="H114" s="31"/>
      <c r="I114" s="49"/>
      <c r="J114" s="49"/>
      <c r="K114" s="31"/>
      <c r="L114" s="49"/>
      <c r="M114" s="31">
        <f t="shared" si="2"/>
        <v>0</v>
      </c>
    </row>
    <row r="115" spans="1:13" ht="24" hidden="1" customHeight="1">
      <c r="A115" s="47" t="s">
        <v>483</v>
      </c>
      <c r="B115" s="17"/>
      <c r="C115" s="17"/>
      <c r="D115" s="48"/>
      <c r="E115" s="48"/>
      <c r="F115" s="49"/>
      <c r="G115" s="49"/>
      <c r="H115" s="31"/>
      <c r="I115" s="49"/>
      <c r="J115" s="49"/>
      <c r="K115" s="31"/>
      <c r="L115" s="49"/>
      <c r="M115" s="31">
        <f t="shared" si="2"/>
        <v>0</v>
      </c>
    </row>
    <row r="116" spans="1:13" ht="24" hidden="1" customHeight="1">
      <c r="A116" s="47" t="s">
        <v>484</v>
      </c>
      <c r="B116" s="17"/>
      <c r="C116" s="17"/>
      <c r="D116" s="48"/>
      <c r="E116" s="48"/>
      <c r="F116" s="49"/>
      <c r="G116" s="49"/>
      <c r="H116" s="31"/>
      <c r="I116" s="49"/>
      <c r="J116" s="49"/>
      <c r="K116" s="31"/>
      <c r="L116" s="49"/>
      <c r="M116" s="31">
        <f t="shared" si="2"/>
        <v>0</v>
      </c>
    </row>
    <row r="117" spans="1:13" ht="28.8">
      <c r="A117" s="43" t="s">
        <v>485</v>
      </c>
      <c r="B117" s="44" t="s">
        <v>486</v>
      </c>
      <c r="C117" s="44"/>
      <c r="D117" s="45"/>
      <c r="E117" s="45"/>
      <c r="F117" s="44"/>
      <c r="G117" s="46">
        <f>SUM(G118:G125)</f>
        <v>0</v>
      </c>
      <c r="H117" s="31"/>
      <c r="I117" s="46">
        <f t="shared" ref="I117:J117" si="23">SUM(I118:I125)</f>
        <v>0</v>
      </c>
      <c r="J117" s="46">
        <f t="shared" si="23"/>
        <v>0</v>
      </c>
      <c r="K117" s="31"/>
      <c r="L117" s="46">
        <f>+$I$126*20%</f>
        <v>0</v>
      </c>
      <c r="M117" s="31">
        <f t="shared" si="2"/>
        <v>0</v>
      </c>
    </row>
    <row r="118" spans="1:13" ht="24" customHeight="1">
      <c r="A118" s="47" t="s">
        <v>487</v>
      </c>
      <c r="B118" s="17"/>
      <c r="C118" s="17"/>
      <c r="D118" s="48"/>
      <c r="E118" s="48"/>
      <c r="F118" s="49"/>
      <c r="G118" s="49"/>
      <c r="H118" s="31"/>
      <c r="I118" s="49"/>
      <c r="J118" s="49"/>
      <c r="K118" s="31"/>
      <c r="L118" s="49" t="s">
        <v>501</v>
      </c>
      <c r="M118" s="31">
        <f t="shared" si="2"/>
        <v>0</v>
      </c>
    </row>
    <row r="119" spans="1:13" ht="24" customHeight="1">
      <c r="A119" s="47" t="s">
        <v>491</v>
      </c>
      <c r="B119" s="17"/>
      <c r="C119" s="17"/>
      <c r="D119" s="48"/>
      <c r="E119" s="48"/>
      <c r="F119" s="49"/>
      <c r="G119" s="49"/>
      <c r="H119" s="31"/>
      <c r="I119" s="49"/>
      <c r="J119" s="49"/>
      <c r="K119" s="31"/>
      <c r="L119" s="49"/>
      <c r="M119" s="31">
        <f t="shared" si="2"/>
        <v>0</v>
      </c>
    </row>
    <row r="120" spans="1:13" ht="24" customHeight="1">
      <c r="A120" s="47" t="s">
        <v>492</v>
      </c>
      <c r="B120" s="17"/>
      <c r="C120" s="17"/>
      <c r="D120" s="48"/>
      <c r="E120" s="48"/>
      <c r="F120" s="49"/>
      <c r="G120" s="49"/>
      <c r="H120" s="31"/>
      <c r="I120" s="49"/>
      <c r="J120" s="49"/>
      <c r="K120" s="31"/>
      <c r="L120" s="49"/>
      <c r="M120" s="31">
        <f t="shared" si="2"/>
        <v>0</v>
      </c>
    </row>
    <row r="121" spans="1:13" ht="24" customHeight="1">
      <c r="A121" s="47" t="s">
        <v>493</v>
      </c>
      <c r="B121" s="17"/>
      <c r="C121" s="17"/>
      <c r="D121" s="48"/>
      <c r="E121" s="48"/>
      <c r="F121" s="49"/>
      <c r="G121" s="49"/>
      <c r="H121" s="31"/>
      <c r="I121" s="49"/>
      <c r="J121" s="49"/>
      <c r="K121" s="31"/>
      <c r="L121" s="49"/>
      <c r="M121" s="31">
        <f t="shared" si="2"/>
        <v>0</v>
      </c>
    </row>
    <row r="122" spans="1:13" ht="24" customHeight="1">
      <c r="A122" s="47" t="s">
        <v>494</v>
      </c>
      <c r="B122" s="17"/>
      <c r="C122" s="17"/>
      <c r="D122" s="48"/>
      <c r="E122" s="48"/>
      <c r="F122" s="49"/>
      <c r="G122" s="49"/>
      <c r="H122" s="31"/>
      <c r="I122" s="49"/>
      <c r="J122" s="49"/>
      <c r="K122" s="31"/>
      <c r="L122" s="49"/>
      <c r="M122" s="31">
        <f t="shared" si="2"/>
        <v>0</v>
      </c>
    </row>
    <row r="123" spans="1:13" ht="24" hidden="1" customHeight="1">
      <c r="A123" s="47" t="s">
        <v>495</v>
      </c>
      <c r="B123" s="17"/>
      <c r="C123" s="17"/>
      <c r="D123" s="48"/>
      <c r="E123" s="48"/>
      <c r="F123" s="49"/>
      <c r="G123" s="49"/>
      <c r="H123" s="31"/>
      <c r="I123" s="49"/>
      <c r="J123" s="49"/>
      <c r="K123" s="31"/>
      <c r="L123" s="49"/>
      <c r="M123" s="31">
        <f t="shared" si="2"/>
        <v>0</v>
      </c>
    </row>
    <row r="124" spans="1:13" ht="24" hidden="1" customHeight="1">
      <c r="A124" s="47" t="s">
        <v>496</v>
      </c>
      <c r="B124" s="17"/>
      <c r="C124" s="17"/>
      <c r="D124" s="48"/>
      <c r="E124" s="48"/>
      <c r="F124" s="49"/>
      <c r="G124" s="49"/>
      <c r="H124" s="31"/>
      <c r="I124" s="49"/>
      <c r="J124" s="49"/>
      <c r="K124" s="31"/>
      <c r="L124" s="49"/>
      <c r="M124" s="31">
        <f t="shared" si="2"/>
        <v>0</v>
      </c>
    </row>
    <row r="125" spans="1:13" ht="24" hidden="1" customHeight="1">
      <c r="A125" s="47" t="s">
        <v>497</v>
      </c>
      <c r="B125" s="17"/>
      <c r="C125" s="17"/>
      <c r="D125" s="48"/>
      <c r="E125" s="48"/>
      <c r="F125" s="49"/>
      <c r="G125" s="49"/>
      <c r="H125" s="31"/>
      <c r="I125" s="49"/>
      <c r="J125" s="49"/>
      <c r="K125" s="31"/>
      <c r="L125" s="49"/>
      <c r="M125" s="31">
        <f t="shared" si="2"/>
        <v>0</v>
      </c>
    </row>
    <row r="126" spans="1:13" ht="30" customHeight="1">
      <c r="A126" s="373" t="s">
        <v>300</v>
      </c>
      <c r="B126" s="251"/>
      <c r="C126" s="251"/>
      <c r="D126" s="251"/>
      <c r="E126" s="251"/>
      <c r="F126" s="252"/>
      <c r="G126" s="57">
        <f>+G3+G12+G21+G108+G117</f>
        <v>0</v>
      </c>
      <c r="H126" s="31"/>
      <c r="I126" s="57">
        <f t="shared" ref="I126:J126" si="24">+I3+I12+I21+I108+I117</f>
        <v>0</v>
      </c>
      <c r="J126" s="57">
        <f t="shared" si="24"/>
        <v>0</v>
      </c>
      <c r="K126" s="31"/>
      <c r="L126" s="49"/>
      <c r="M126" s="31">
        <f t="shared" si="2"/>
        <v>0</v>
      </c>
    </row>
  </sheetData>
  <mergeCells count="2">
    <mergeCell ref="A1:G1"/>
    <mergeCell ref="A126:F126"/>
  </mergeCells>
  <conditionalFormatting sqref="I1">
    <cfRule type="cellIs" dxfId="33" priority="1" operator="greaterThan">
      <formula>70000000</formula>
    </cfRule>
  </conditionalFormatting>
  <conditionalFormatting sqref="I12">
    <cfRule type="cellIs" dxfId="32" priority="2" operator="greaterThan">
      <formula>3500000</formula>
    </cfRule>
  </conditionalFormatting>
  <conditionalFormatting sqref="I108">
    <cfRule type="cellIs" dxfId="31" priority="3" operator="greaterThan">
      <formula>21000000</formula>
    </cfRule>
  </conditionalFormatting>
  <conditionalFormatting sqref="I117">
    <cfRule type="cellIs" dxfId="30" priority="4" operator="greaterThan">
      <formula>14000000</formula>
    </cfRule>
  </conditionalFormatting>
  <conditionalFormatting sqref="I126">
    <cfRule type="cellIs" dxfId="29" priority="5" operator="greaterThan">
      <formula>70000000</formula>
    </cfRule>
  </conditionalFormatting>
  <conditionalFormatting sqref="L12">
    <cfRule type="cellIs" dxfId="28" priority="6" operator="greaterThan">
      <formula>3500000</formula>
    </cfRule>
  </conditionalFormatting>
  <conditionalFormatting sqref="L23">
    <cfRule type="cellIs" dxfId="27" priority="7" operator="equal">
      <formula>"VALOR CORRECTO"</formula>
    </cfRule>
    <cfRule type="cellIs" dxfId="26" priority="8" operator="equal">
      <formula>"VALOR NO PERMITIDO"</formula>
    </cfRule>
  </conditionalFormatting>
  <conditionalFormatting sqref="L29">
    <cfRule type="cellIs" dxfId="25" priority="9" operator="equal">
      <formula>"VALOR CORRECTO"</formula>
    </cfRule>
    <cfRule type="cellIs" dxfId="24" priority="10" operator="equal">
      <formula>"VALOR NO PERMITIDO"</formula>
    </cfRule>
  </conditionalFormatting>
  <conditionalFormatting sqref="L35">
    <cfRule type="cellIs" dxfId="23" priority="11" operator="equal">
      <formula>"VALOR CORRECTO"</formula>
    </cfRule>
    <cfRule type="cellIs" dxfId="22" priority="12" operator="equal">
      <formula>"VALOR NO PERMITIDO"</formula>
    </cfRule>
  </conditionalFormatting>
  <conditionalFormatting sqref="L41">
    <cfRule type="cellIs" dxfId="21" priority="13" operator="equal">
      <formula>"VALOR CORRECTO"</formula>
    </cfRule>
    <cfRule type="cellIs" dxfId="20" priority="14" operator="equal">
      <formula>"VALOR NO PERMITIDO"</formula>
    </cfRule>
  </conditionalFormatting>
  <conditionalFormatting sqref="L47">
    <cfRule type="cellIs" dxfId="19" priority="15" operator="equal">
      <formula>"VALOR CORRECTO"</formula>
    </cfRule>
    <cfRule type="cellIs" dxfId="18" priority="16" operator="equal">
      <formula>"VALOR NO PERMITIDO"</formula>
    </cfRule>
  </conditionalFormatting>
  <conditionalFormatting sqref="L53">
    <cfRule type="cellIs" dxfId="17" priority="17" operator="equal">
      <formula>"VALOR CORRECTO"</formula>
    </cfRule>
    <cfRule type="cellIs" dxfId="16" priority="18" operator="equal">
      <formula>"VALOR NO PERMITIDO"</formula>
    </cfRule>
  </conditionalFormatting>
  <conditionalFormatting sqref="L59">
    <cfRule type="cellIs" dxfId="15" priority="19" operator="equal">
      <formula>"VALOR CORRECTO"</formula>
    </cfRule>
    <cfRule type="cellIs" dxfId="14" priority="20" operator="equal">
      <formula>"VALOR NO PERMITIDO"</formula>
    </cfRule>
  </conditionalFormatting>
  <conditionalFormatting sqref="L65">
    <cfRule type="cellIs" dxfId="13" priority="21" operator="equal">
      <formula>"VALOR CORRECTO"</formula>
    </cfRule>
    <cfRule type="cellIs" dxfId="12" priority="22" operator="equal">
      <formula>"VALOR NO PERMITIDO"</formula>
    </cfRule>
  </conditionalFormatting>
  <conditionalFormatting sqref="L71">
    <cfRule type="cellIs" dxfId="11" priority="23" operator="equal">
      <formula>"VALOR CORRECTO"</formula>
    </cfRule>
    <cfRule type="cellIs" dxfId="10" priority="24" operator="equal">
      <formula>"VALOR NO PERMITIDO"</formula>
    </cfRule>
  </conditionalFormatting>
  <conditionalFormatting sqref="L77">
    <cfRule type="cellIs" dxfId="9" priority="25" operator="equal">
      <formula>"VALOR CORRECTO"</formula>
    </cfRule>
    <cfRule type="cellIs" dxfId="8" priority="26" operator="equal">
      <formula>"VALOR NO PERMITIDO"</formula>
    </cfRule>
  </conditionalFormatting>
  <conditionalFormatting sqref="L83">
    <cfRule type="cellIs" dxfId="7" priority="27" operator="equal">
      <formula>"VALOR CORRECTO"</formula>
    </cfRule>
    <cfRule type="cellIs" dxfId="6" priority="28" operator="equal">
      <formula>"VALOR NO PERMITIDO"</formula>
    </cfRule>
  </conditionalFormatting>
  <conditionalFormatting sqref="L89">
    <cfRule type="cellIs" dxfId="5" priority="29" operator="equal">
      <formula>"VALOR CORRECTO"</formula>
    </cfRule>
    <cfRule type="cellIs" dxfId="4" priority="30" operator="equal">
      <formula>"VALOR NO PERMITIDO"</formula>
    </cfRule>
  </conditionalFormatting>
  <conditionalFormatting sqref="L95">
    <cfRule type="cellIs" dxfId="3" priority="31" operator="equal">
      <formula>"VALOR CORRECTO"</formula>
    </cfRule>
    <cfRule type="cellIs" dxfId="2" priority="32" operator="equal">
      <formula>"VALOR NO PERMITIDO"</formula>
    </cfRule>
  </conditionalFormatting>
  <conditionalFormatting sqref="L101">
    <cfRule type="cellIs" dxfId="1" priority="33" operator="equal">
      <formula>"VALOR CORRECTO"</formula>
    </cfRule>
    <cfRule type="cellIs" dxfId="0" priority="34" operator="equal">
      <formula>"VALOR NO PERMITIDO"</formula>
    </cfRule>
  </conditionalFormatting>
  <pageMargins left="0.25" right="0.25" top="0.75" bottom="0.75" header="0" footer="0"/>
  <pageSetup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F69"/>
  <sheetViews>
    <sheetView topLeftCell="A2" workbookViewId="0">
      <selection activeCell="A10" sqref="A10"/>
    </sheetView>
  </sheetViews>
  <sheetFormatPr baseColWidth="10" defaultColWidth="14.44140625" defaultRowHeight="15" customHeight="1"/>
  <cols>
    <col min="1" max="1" width="5" customWidth="1"/>
    <col min="2" max="2" width="35.109375" customWidth="1"/>
    <col min="3" max="4" width="24" customWidth="1"/>
    <col min="5" max="5" width="21.44140625" customWidth="1"/>
    <col min="6" max="6" width="47.33203125" customWidth="1"/>
  </cols>
  <sheetData>
    <row r="1" spans="1:6" ht="14.4">
      <c r="A1" s="392" t="s">
        <v>502</v>
      </c>
      <c r="B1" s="393"/>
      <c r="C1" s="393"/>
      <c r="D1" s="393"/>
      <c r="E1" s="393"/>
      <c r="F1" s="394"/>
    </row>
    <row r="2" spans="1:6" ht="39" customHeight="1">
      <c r="A2" s="395" t="s">
        <v>1012</v>
      </c>
      <c r="B2" s="245"/>
      <c r="C2" s="245"/>
      <c r="D2" s="245"/>
      <c r="E2" s="245"/>
      <c r="F2" s="388"/>
    </row>
    <row r="3" spans="1:6" ht="14.4" hidden="1">
      <c r="A3" s="396" t="s">
        <v>503</v>
      </c>
      <c r="B3" s="245"/>
      <c r="C3" s="245"/>
      <c r="D3" s="245"/>
      <c r="E3" s="245"/>
      <c r="F3" s="59"/>
    </row>
    <row r="4" spans="1:6" ht="27.75" customHeight="1">
      <c r="A4" s="60" t="s">
        <v>1</v>
      </c>
      <c r="B4" s="397" t="s">
        <v>504</v>
      </c>
      <c r="C4" s="245"/>
      <c r="D4" s="245"/>
      <c r="E4" s="245"/>
      <c r="F4" s="388"/>
    </row>
    <row r="5" spans="1:6" ht="14.4">
      <c r="A5" s="61"/>
      <c r="B5" s="356" t="s">
        <v>505</v>
      </c>
      <c r="C5" s="252"/>
      <c r="D5" s="356" t="s">
        <v>506</v>
      </c>
      <c r="E5" s="251"/>
      <c r="F5" s="376"/>
    </row>
    <row r="6" spans="1:6" ht="14.4">
      <c r="A6" s="62"/>
      <c r="B6" s="391" t="s">
        <v>507</v>
      </c>
      <c r="C6" s="252"/>
      <c r="D6" s="390" t="s">
        <v>508</v>
      </c>
      <c r="E6" s="251"/>
      <c r="F6" s="376"/>
    </row>
    <row r="7" spans="1:6" ht="14.4">
      <c r="A7" s="62"/>
      <c r="B7" s="391" t="s">
        <v>509</v>
      </c>
      <c r="C7" s="252"/>
      <c r="D7" s="21" t="s">
        <v>510</v>
      </c>
      <c r="E7" s="63"/>
      <c r="F7" s="64"/>
    </row>
    <row r="8" spans="1:6" ht="14.4">
      <c r="A8" s="62"/>
      <c r="B8" s="391" t="s">
        <v>511</v>
      </c>
      <c r="C8" s="252"/>
      <c r="D8" s="381" t="s">
        <v>512</v>
      </c>
      <c r="E8" s="251"/>
      <c r="F8" s="376"/>
    </row>
    <row r="9" spans="1:6" ht="14.4">
      <c r="A9" s="62"/>
      <c r="B9" s="391" t="s">
        <v>513</v>
      </c>
      <c r="C9" s="252"/>
      <c r="D9" s="381" t="s">
        <v>514</v>
      </c>
      <c r="E9" s="251"/>
      <c r="F9" s="376"/>
    </row>
    <row r="10" spans="1:6" ht="14.4">
      <c r="A10" s="201" t="s">
        <v>262</v>
      </c>
      <c r="B10" s="391" t="s">
        <v>515</v>
      </c>
      <c r="C10" s="252"/>
      <c r="D10" s="381" t="s">
        <v>516</v>
      </c>
      <c r="E10" s="251"/>
      <c r="F10" s="376"/>
    </row>
    <row r="11" spans="1:6" ht="14.4">
      <c r="A11" s="62"/>
      <c r="B11" s="391" t="s">
        <v>517</v>
      </c>
      <c r="C11" s="252"/>
      <c r="D11" s="381" t="s">
        <v>518</v>
      </c>
      <c r="E11" s="251"/>
      <c r="F11" s="376"/>
    </row>
    <row r="12" spans="1:6" ht="14.4">
      <c r="A12" s="58"/>
      <c r="B12" s="387"/>
      <c r="C12" s="245"/>
      <c r="D12" s="245"/>
      <c r="E12" s="245"/>
      <c r="F12" s="388"/>
    </row>
    <row r="13" spans="1:6" ht="24.75" customHeight="1">
      <c r="A13" s="65" t="s">
        <v>3</v>
      </c>
      <c r="B13" s="389" t="s">
        <v>519</v>
      </c>
      <c r="C13" s="245"/>
      <c r="D13" s="245"/>
      <c r="E13" s="245"/>
      <c r="F13" s="388"/>
    </row>
    <row r="14" spans="1:6" ht="14.4">
      <c r="A14" s="58"/>
      <c r="B14" s="387" t="s">
        <v>520</v>
      </c>
      <c r="C14" s="245"/>
      <c r="D14" s="245"/>
      <c r="E14" s="245"/>
      <c r="F14" s="388"/>
    </row>
    <row r="15" spans="1:6" ht="14.4" hidden="1">
      <c r="A15" s="58"/>
      <c r="B15" s="66" t="s">
        <v>521</v>
      </c>
      <c r="C15" s="381" t="s">
        <v>522</v>
      </c>
      <c r="D15" s="251"/>
      <c r="E15" s="251"/>
      <c r="F15" s="376"/>
    </row>
    <row r="16" spans="1:6" ht="14.4" hidden="1">
      <c r="A16" s="58"/>
      <c r="B16" s="67" t="s">
        <v>523</v>
      </c>
      <c r="C16" s="375" t="s">
        <v>507</v>
      </c>
      <c r="D16" s="251"/>
      <c r="E16" s="251"/>
      <c r="F16" s="376"/>
    </row>
    <row r="17" spans="1:6" ht="15.75" hidden="1" customHeight="1">
      <c r="A17" s="58"/>
      <c r="B17" s="68" t="s">
        <v>524</v>
      </c>
      <c r="C17" s="381" t="s">
        <v>525</v>
      </c>
      <c r="D17" s="251"/>
      <c r="E17" s="251"/>
      <c r="F17" s="376"/>
    </row>
    <row r="18" spans="1:6" ht="15.75" hidden="1" customHeight="1">
      <c r="A18" s="58"/>
      <c r="B18" s="69" t="s">
        <v>523</v>
      </c>
      <c r="C18" s="382" t="s">
        <v>526</v>
      </c>
      <c r="D18" s="251"/>
      <c r="E18" s="251"/>
      <c r="F18" s="376"/>
    </row>
    <row r="19" spans="1:6" ht="15.75" hidden="1" customHeight="1">
      <c r="A19" s="58"/>
      <c r="B19" s="383" t="s">
        <v>527</v>
      </c>
      <c r="C19" s="252"/>
      <c r="D19" s="383" t="s">
        <v>528</v>
      </c>
      <c r="E19" s="252"/>
      <c r="F19" s="70" t="s">
        <v>529</v>
      </c>
    </row>
    <row r="20" spans="1:6" ht="15.75" hidden="1" customHeight="1">
      <c r="A20" s="58"/>
      <c r="B20" s="71" t="s">
        <v>530</v>
      </c>
      <c r="C20" s="71" t="s">
        <v>531</v>
      </c>
      <c r="D20" s="71" t="s">
        <v>530</v>
      </c>
      <c r="E20" s="71" t="s">
        <v>531</v>
      </c>
      <c r="F20" s="384" t="s">
        <v>532</v>
      </c>
    </row>
    <row r="21" spans="1:6" ht="15.75" hidden="1" customHeight="1">
      <c r="A21" s="58"/>
      <c r="B21" s="72">
        <v>0</v>
      </c>
      <c r="C21" s="72">
        <v>0</v>
      </c>
      <c r="D21" s="72" t="s">
        <v>533</v>
      </c>
      <c r="E21" s="72">
        <v>1</v>
      </c>
      <c r="F21" s="379"/>
    </row>
    <row r="22" spans="1:6" ht="15.75" hidden="1" customHeight="1">
      <c r="A22" s="58"/>
      <c r="B22" s="385" t="e">
        <f>B21/C21</f>
        <v>#DIV/0!</v>
      </c>
      <c r="C22" s="386"/>
      <c r="D22" s="385" t="e">
        <f>D21/E21</f>
        <v>#VALUE!</v>
      </c>
      <c r="E22" s="386"/>
      <c r="F22" s="380"/>
    </row>
    <row r="23" spans="1:6" ht="14.4" hidden="1">
      <c r="A23" s="58"/>
      <c r="B23" s="377" t="s">
        <v>534</v>
      </c>
      <c r="C23" s="252"/>
      <c r="D23" s="375" t="s">
        <v>535</v>
      </c>
      <c r="E23" s="251"/>
      <c r="F23" s="376"/>
    </row>
    <row r="24" spans="1:6" ht="15.75" hidden="1" customHeight="1">
      <c r="A24" s="58"/>
      <c r="B24" s="356" t="s">
        <v>527</v>
      </c>
      <c r="C24" s="252"/>
      <c r="D24" s="356" t="s">
        <v>528</v>
      </c>
      <c r="E24" s="252"/>
      <c r="F24" s="73" t="s">
        <v>529</v>
      </c>
    </row>
    <row r="25" spans="1:6" ht="15.75" hidden="1" customHeight="1">
      <c r="A25" s="58"/>
      <c r="B25" s="21" t="s">
        <v>530</v>
      </c>
      <c r="C25" s="21" t="s">
        <v>531</v>
      </c>
      <c r="D25" s="21" t="s">
        <v>530</v>
      </c>
      <c r="E25" s="21" t="s">
        <v>531</v>
      </c>
      <c r="F25" s="378" t="s">
        <v>536</v>
      </c>
    </row>
    <row r="26" spans="1:6" ht="15.75" hidden="1" customHeight="1">
      <c r="A26" s="58"/>
      <c r="B26" s="21">
        <v>0</v>
      </c>
      <c r="C26" s="21">
        <v>0</v>
      </c>
      <c r="D26" s="21">
        <v>300</v>
      </c>
      <c r="E26" s="21">
        <v>1</v>
      </c>
      <c r="F26" s="379"/>
    </row>
    <row r="27" spans="1:6" ht="15.75" hidden="1" customHeight="1">
      <c r="A27" s="58"/>
      <c r="B27" s="381"/>
      <c r="C27" s="251"/>
      <c r="D27" s="381"/>
      <c r="E27" s="251"/>
      <c r="F27" s="380"/>
    </row>
    <row r="28" spans="1:6" ht="15.75" hidden="1" customHeight="1">
      <c r="A28" s="58"/>
      <c r="B28" s="398" t="s">
        <v>537</v>
      </c>
      <c r="C28" s="252"/>
      <c r="D28" s="398" t="s">
        <v>537</v>
      </c>
      <c r="E28" s="252"/>
      <c r="F28" s="59"/>
    </row>
    <row r="29" spans="1:6" ht="15.75" hidden="1" customHeight="1">
      <c r="A29" s="58"/>
      <c r="B29" s="425" t="e">
        <f>((D22-B22)/B22)</f>
        <v>#VALUE!</v>
      </c>
      <c r="C29" s="400"/>
      <c r="D29" s="400"/>
      <c r="E29" s="400"/>
      <c r="F29" s="426"/>
    </row>
    <row r="30" spans="1:6" ht="14.4">
      <c r="A30" s="58"/>
      <c r="B30" s="403" t="s">
        <v>538</v>
      </c>
      <c r="C30" s="252"/>
      <c r="D30" s="411" t="s">
        <v>539</v>
      </c>
      <c r="E30" s="412"/>
      <c r="F30" s="413"/>
    </row>
    <row r="31" spans="1:6" ht="14.4">
      <c r="A31" s="58"/>
      <c r="B31" s="69" t="s">
        <v>523</v>
      </c>
      <c r="C31" s="424" t="s">
        <v>540</v>
      </c>
      <c r="D31" s="251"/>
      <c r="E31" s="251"/>
      <c r="F31" s="376"/>
    </row>
    <row r="32" spans="1:6" ht="15.6">
      <c r="A32" s="58"/>
      <c r="B32" s="68" t="s">
        <v>541</v>
      </c>
      <c r="C32" s="421" t="s">
        <v>542</v>
      </c>
      <c r="D32" s="422"/>
      <c r="E32" s="422"/>
      <c r="F32" s="423"/>
    </row>
    <row r="33" spans="1:6" ht="15.75" customHeight="1">
      <c r="A33" s="58"/>
      <c r="B33" s="68" t="s">
        <v>541</v>
      </c>
      <c r="C33" s="421" t="s">
        <v>543</v>
      </c>
      <c r="D33" s="422"/>
      <c r="E33" s="422"/>
      <c r="F33" s="423"/>
    </row>
    <row r="34" spans="1:6" ht="15.75" customHeight="1">
      <c r="A34" s="58"/>
      <c r="B34" s="69" t="s">
        <v>523</v>
      </c>
      <c r="C34" s="424" t="s">
        <v>542</v>
      </c>
      <c r="D34" s="251"/>
      <c r="E34" s="251"/>
      <c r="F34" s="376"/>
    </row>
    <row r="35" spans="1:6" ht="15.75" customHeight="1">
      <c r="A35" s="58"/>
      <c r="B35" s="403" t="s">
        <v>538</v>
      </c>
      <c r="C35" s="252"/>
      <c r="D35" s="381" t="s">
        <v>544</v>
      </c>
      <c r="E35" s="251"/>
      <c r="F35" s="376"/>
    </row>
    <row r="36" spans="1:6" ht="15.75" customHeight="1">
      <c r="A36" s="58"/>
      <c r="B36" s="377" t="s">
        <v>534</v>
      </c>
      <c r="C36" s="252"/>
      <c r="D36" s="375" t="s">
        <v>545</v>
      </c>
      <c r="E36" s="251"/>
      <c r="F36" s="376"/>
    </row>
    <row r="37" spans="1:6" ht="15.75" customHeight="1">
      <c r="A37" s="58"/>
      <c r="B37" s="66" t="s">
        <v>521</v>
      </c>
      <c r="C37" s="408" t="s">
        <v>515</v>
      </c>
      <c r="D37" s="409"/>
      <c r="E37" s="409"/>
      <c r="F37" s="410"/>
    </row>
    <row r="38" spans="1:6" ht="15.75" customHeight="1">
      <c r="A38" s="58"/>
      <c r="B38" s="67" t="s">
        <v>523</v>
      </c>
      <c r="C38" s="375" t="s">
        <v>511</v>
      </c>
      <c r="D38" s="251"/>
      <c r="E38" s="251"/>
      <c r="F38" s="376"/>
    </row>
    <row r="39" spans="1:6" ht="15.75" customHeight="1">
      <c r="A39" s="58"/>
      <c r="B39" s="68" t="s">
        <v>524</v>
      </c>
      <c r="C39" s="411" t="s">
        <v>546</v>
      </c>
      <c r="D39" s="412"/>
      <c r="E39" s="412"/>
      <c r="F39" s="413"/>
    </row>
    <row r="40" spans="1:6" ht="15.75" customHeight="1">
      <c r="A40" s="58"/>
      <c r="B40" s="69" t="s">
        <v>523</v>
      </c>
      <c r="C40" s="375" t="s">
        <v>547</v>
      </c>
      <c r="D40" s="251"/>
      <c r="E40" s="251"/>
      <c r="F40" s="376"/>
    </row>
    <row r="41" spans="1:6" ht="15.75" customHeight="1">
      <c r="A41" s="58"/>
      <c r="B41" s="414" t="s">
        <v>527</v>
      </c>
      <c r="C41" s="252"/>
      <c r="D41" s="414" t="s">
        <v>528</v>
      </c>
      <c r="E41" s="252"/>
      <c r="F41" s="74" t="s">
        <v>529</v>
      </c>
    </row>
    <row r="42" spans="1:6" ht="15.75" customHeight="1">
      <c r="A42" s="58"/>
      <c r="B42" s="75" t="s">
        <v>530</v>
      </c>
      <c r="C42" s="75" t="s">
        <v>531</v>
      </c>
      <c r="D42" s="75" t="s">
        <v>530</v>
      </c>
      <c r="E42" s="75" t="s">
        <v>531</v>
      </c>
      <c r="F42" s="415" t="s">
        <v>548</v>
      </c>
    </row>
    <row r="43" spans="1:6" ht="15.75" customHeight="1">
      <c r="A43" s="58"/>
      <c r="B43" s="195">
        <v>0</v>
      </c>
      <c r="C43" s="195">
        <v>10</v>
      </c>
      <c r="D43" s="195">
        <v>0</v>
      </c>
      <c r="E43" s="195">
        <v>10</v>
      </c>
      <c r="F43" s="416"/>
    </row>
    <row r="44" spans="1:6" ht="15.75" customHeight="1">
      <c r="A44" s="58"/>
      <c r="B44" s="418"/>
      <c r="C44" s="419"/>
      <c r="D44" s="420"/>
      <c r="E44" s="419"/>
      <c r="F44" s="417"/>
    </row>
    <row r="45" spans="1:6" ht="15.75" hidden="1" customHeight="1">
      <c r="A45" s="58"/>
      <c r="B45" s="356" t="s">
        <v>527</v>
      </c>
      <c r="C45" s="252"/>
      <c r="D45" s="356" t="s">
        <v>528</v>
      </c>
      <c r="E45" s="252"/>
      <c r="F45" s="73" t="s">
        <v>529</v>
      </c>
    </row>
    <row r="46" spans="1:6" ht="15.75" hidden="1" customHeight="1">
      <c r="A46" s="58"/>
      <c r="B46" s="21" t="s">
        <v>530</v>
      </c>
      <c r="C46" s="21" t="s">
        <v>531</v>
      </c>
      <c r="D46" s="21" t="s">
        <v>530</v>
      </c>
      <c r="E46" s="21" t="s">
        <v>531</v>
      </c>
      <c r="F46" s="378"/>
    </row>
    <row r="47" spans="1:6" ht="15.75" hidden="1" customHeight="1">
      <c r="A47" s="58"/>
      <c r="B47" s="381"/>
      <c r="C47" s="252"/>
      <c r="D47" s="21"/>
      <c r="E47" s="21"/>
      <c r="F47" s="379"/>
    </row>
    <row r="48" spans="1:6" ht="15.75" hidden="1" customHeight="1">
      <c r="A48" s="58"/>
      <c r="B48" s="381"/>
      <c r="C48" s="251"/>
      <c r="D48" s="381"/>
      <c r="E48" s="251"/>
      <c r="F48" s="380"/>
    </row>
    <row r="49" spans="2:6" ht="15.75" customHeight="1">
      <c r="B49" s="398" t="s">
        <v>537</v>
      </c>
      <c r="C49" s="252"/>
      <c r="D49" s="398" t="s">
        <v>537</v>
      </c>
      <c r="E49" s="252"/>
      <c r="F49" s="59"/>
    </row>
    <row r="50" spans="2:6" ht="15.75" customHeight="1">
      <c r="B50" s="402" t="e">
        <f>(D43-B43)/B43</f>
        <v>#DIV/0!</v>
      </c>
      <c r="C50" s="400"/>
      <c r="D50" s="400"/>
      <c r="E50" s="400"/>
      <c r="F50" s="401"/>
    </row>
    <row r="51" spans="2:6" ht="15.75" hidden="1" customHeight="1">
      <c r="B51" s="68" t="s">
        <v>541</v>
      </c>
      <c r="C51" s="381" t="s">
        <v>540</v>
      </c>
      <c r="D51" s="251"/>
      <c r="E51" s="251"/>
      <c r="F51" s="376"/>
    </row>
    <row r="52" spans="2:6" ht="15.75" hidden="1" customHeight="1">
      <c r="B52" s="403" t="s">
        <v>538</v>
      </c>
      <c r="C52" s="252"/>
      <c r="D52" s="381"/>
      <c r="E52" s="251"/>
      <c r="F52" s="376"/>
    </row>
    <row r="53" spans="2:6" ht="15.75" hidden="1" customHeight="1">
      <c r="B53" s="66" t="s">
        <v>521</v>
      </c>
      <c r="C53" s="404"/>
      <c r="D53" s="251"/>
      <c r="E53" s="251"/>
      <c r="F53" s="376"/>
    </row>
    <row r="54" spans="2:6" ht="15.75" hidden="1" customHeight="1">
      <c r="B54" s="68" t="s">
        <v>524</v>
      </c>
      <c r="C54" s="381"/>
      <c r="D54" s="251"/>
      <c r="E54" s="251"/>
      <c r="F54" s="376"/>
    </row>
    <row r="55" spans="2:6" ht="15.75" hidden="1" customHeight="1">
      <c r="B55" s="356" t="s">
        <v>527</v>
      </c>
      <c r="C55" s="252"/>
      <c r="D55" s="356" t="s">
        <v>528</v>
      </c>
      <c r="E55" s="252"/>
      <c r="F55" s="73" t="s">
        <v>529</v>
      </c>
    </row>
    <row r="56" spans="2:6" ht="15.75" hidden="1" customHeight="1">
      <c r="B56" s="21" t="s">
        <v>530</v>
      </c>
      <c r="C56" s="21" t="s">
        <v>531</v>
      </c>
      <c r="D56" s="21" t="s">
        <v>530</v>
      </c>
      <c r="E56" s="21" t="s">
        <v>531</v>
      </c>
      <c r="F56" s="378"/>
    </row>
    <row r="57" spans="2:6" ht="15.75" hidden="1" customHeight="1">
      <c r="B57" s="21">
        <v>2</v>
      </c>
      <c r="C57" s="21"/>
      <c r="D57" s="21">
        <v>12</v>
      </c>
      <c r="E57" s="21"/>
      <c r="F57" s="379"/>
    </row>
    <row r="58" spans="2:6" ht="15.75" hidden="1" customHeight="1">
      <c r="B58" s="406">
        <f>B57</f>
        <v>2</v>
      </c>
      <c r="C58" s="407"/>
      <c r="D58" s="406">
        <f>D57</f>
        <v>12</v>
      </c>
      <c r="E58" s="407"/>
      <c r="F58" s="405"/>
    </row>
    <row r="59" spans="2:6" ht="15.75" hidden="1" customHeight="1">
      <c r="B59" s="398" t="s">
        <v>537</v>
      </c>
      <c r="C59" s="252"/>
      <c r="D59" s="398" t="s">
        <v>537</v>
      </c>
      <c r="E59" s="252"/>
      <c r="F59" s="59"/>
    </row>
    <row r="60" spans="2:6" ht="15.75" hidden="1" customHeight="1">
      <c r="B60" s="399"/>
      <c r="C60" s="400"/>
      <c r="D60" s="400"/>
      <c r="E60" s="400"/>
      <c r="F60" s="401"/>
    </row>
    <row r="61" spans="2:6" ht="15.75" customHeight="1">
      <c r="B61" s="76"/>
    </row>
    <row r="63" spans="2:6" ht="15" customHeight="1">
      <c r="B63" s="77" t="s">
        <v>541</v>
      </c>
    </row>
    <row r="64" spans="2:6" ht="15.75" customHeight="1">
      <c r="B64" s="78" t="s">
        <v>540</v>
      </c>
      <c r="C64" s="23"/>
      <c r="D64" s="23"/>
      <c r="E64" s="23"/>
      <c r="F64" s="23"/>
    </row>
    <row r="65" spans="2:2" ht="15.75" customHeight="1">
      <c r="B65" s="78" t="s">
        <v>549</v>
      </c>
    </row>
    <row r="66" spans="2:2" ht="15.75" customHeight="1">
      <c r="B66" s="78" t="s">
        <v>542</v>
      </c>
    </row>
    <row r="67" spans="2:2" ht="15.75" customHeight="1">
      <c r="B67" s="78" t="s">
        <v>550</v>
      </c>
    </row>
    <row r="68" spans="2:2" ht="15.75" customHeight="1">
      <c r="B68" s="78" t="s">
        <v>543</v>
      </c>
    </row>
    <row r="69" spans="2:2" ht="15.75" customHeight="1">
      <c r="B69" s="79" t="s">
        <v>551</v>
      </c>
    </row>
  </sheetData>
  <mergeCells count="80">
    <mergeCell ref="D28:E28"/>
    <mergeCell ref="B29:F29"/>
    <mergeCell ref="B30:C30"/>
    <mergeCell ref="D30:F30"/>
    <mergeCell ref="C31:F31"/>
    <mergeCell ref="B28:C28"/>
    <mergeCell ref="C32:F32"/>
    <mergeCell ref="C33:F33"/>
    <mergeCell ref="C34:F34"/>
    <mergeCell ref="B35:C35"/>
    <mergeCell ref="D35:F35"/>
    <mergeCell ref="B36:C36"/>
    <mergeCell ref="D36:F36"/>
    <mergeCell ref="C37:F37"/>
    <mergeCell ref="C38:F38"/>
    <mergeCell ref="B45:C45"/>
    <mergeCell ref="D45:E45"/>
    <mergeCell ref="C39:F39"/>
    <mergeCell ref="C40:F40"/>
    <mergeCell ref="B41:C41"/>
    <mergeCell ref="D41:E41"/>
    <mergeCell ref="F42:F44"/>
    <mergeCell ref="B44:C44"/>
    <mergeCell ref="D44:E44"/>
    <mergeCell ref="F46:F48"/>
    <mergeCell ref="B47:C47"/>
    <mergeCell ref="B48:C48"/>
    <mergeCell ref="D48:E48"/>
    <mergeCell ref="B49:C49"/>
    <mergeCell ref="B59:C59"/>
    <mergeCell ref="D59:E59"/>
    <mergeCell ref="B60:F60"/>
    <mergeCell ref="D49:E49"/>
    <mergeCell ref="B50:F50"/>
    <mergeCell ref="C51:F51"/>
    <mergeCell ref="B52:C52"/>
    <mergeCell ref="D52:F52"/>
    <mergeCell ref="C53:F53"/>
    <mergeCell ref="C54:F54"/>
    <mergeCell ref="B55:C55"/>
    <mergeCell ref="D55:E55"/>
    <mergeCell ref="F56:F58"/>
    <mergeCell ref="B58:C58"/>
    <mergeCell ref="D58:E58"/>
    <mergeCell ref="A1:F1"/>
    <mergeCell ref="A2:F2"/>
    <mergeCell ref="A3:E3"/>
    <mergeCell ref="B4:F4"/>
    <mergeCell ref="B5:C5"/>
    <mergeCell ref="D5:F5"/>
    <mergeCell ref="D6:F6"/>
    <mergeCell ref="B10:C10"/>
    <mergeCell ref="B11:C11"/>
    <mergeCell ref="B6:C6"/>
    <mergeCell ref="B7:C7"/>
    <mergeCell ref="B8:C8"/>
    <mergeCell ref="D8:F8"/>
    <mergeCell ref="B9:C9"/>
    <mergeCell ref="D9:F9"/>
    <mergeCell ref="D10:F10"/>
    <mergeCell ref="D11:F11"/>
    <mergeCell ref="B12:F12"/>
    <mergeCell ref="B13:F13"/>
    <mergeCell ref="B14:F14"/>
    <mergeCell ref="C15:F15"/>
    <mergeCell ref="C16:F16"/>
    <mergeCell ref="C17:F17"/>
    <mergeCell ref="C18:F18"/>
    <mergeCell ref="B19:C19"/>
    <mergeCell ref="D19:E19"/>
    <mergeCell ref="F20:F22"/>
    <mergeCell ref="B22:C22"/>
    <mergeCell ref="D22:E22"/>
    <mergeCell ref="D23:F23"/>
    <mergeCell ref="B23:C23"/>
    <mergeCell ref="B24:C24"/>
    <mergeCell ref="D24:E24"/>
    <mergeCell ref="F25:F27"/>
    <mergeCell ref="B27:C27"/>
    <mergeCell ref="D27:E27"/>
  </mergeCells>
  <dataValidations count="2">
    <dataValidation type="list" allowBlank="1" sqref="C16 C37:C38 C53" xr:uid="{00000000-0002-0000-0800-000000000000}">
      <formula1>$B$6:$C$11</formula1>
    </dataValidation>
    <dataValidation type="list" allowBlank="1" sqref="C15 C31:C34 C51" xr:uid="{00000000-0002-0000-0800-000001000000}">
      <formula1>$B$64:$B$69</formula1>
    </dataValidation>
  </dataValidations>
  <pageMargins left="0.25" right="0.25" top="0.75" bottom="0.75" header="0" footer="0"/>
  <pageSetup scale="80" orientation="landscape"/>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Caracterización</vt:lpstr>
      <vt:lpstr>Perfil del Proyecto</vt:lpstr>
      <vt:lpstr>Plan de Trabajo</vt:lpstr>
      <vt:lpstr>Equipo de trabajo</vt:lpstr>
      <vt:lpstr>PF Obsoleta</vt:lpstr>
      <vt:lpstr>Plan Financiero</vt:lpstr>
      <vt:lpstr>Planeación Financiera v2</vt:lpstr>
      <vt:lpstr>Modelo PTO Impresión</vt:lpstr>
      <vt:lpstr>Indicadores</vt:lpstr>
      <vt:lpstr>Matriz de Riesgos</vt:lpstr>
      <vt:lpstr>Convenciones</vt:lpstr>
      <vt:lpstr>Datos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SamirM7</dc:creator>
  <cp:lastModifiedBy>PLANEAR ASOCIADOS S.A.S.</cp:lastModifiedBy>
  <cp:lastPrinted>2024-10-19T19:38:22Z</cp:lastPrinted>
  <dcterms:created xsi:type="dcterms:W3CDTF">2021-06-30T20:06:48Z</dcterms:created>
  <dcterms:modified xsi:type="dcterms:W3CDTF">2024-11-18T22:00:41Z</dcterms:modified>
</cp:coreProperties>
</file>